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tabRatio="737" activeTab="0"/>
  </bookViews>
  <sheets>
    <sheet name="春耕农资供需调查表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<sst xmlns="http://schemas.openxmlformats.org/spreadsheetml/2006/main" count="62" uniqueCount="30">
  <si>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春　耕　农　资　供　需　调　查　表</t>
  </si>
  <si>
    <t>2023.2.10</t>
  </si>
  <si>
    <t>单位：吨（化肥实物吨）</t>
  </si>
  <si>
    <t>临沧市农业农村局</t>
  </si>
  <si>
    <t>项目</t>
  </si>
  <si>
    <t>一、化　肥</t>
  </si>
  <si>
    <t>其中：氮　肥</t>
  </si>
  <si>
    <t>其中：磷　肥</t>
  </si>
  <si>
    <t>其中：钾　肥</t>
  </si>
  <si>
    <t>单位</t>
  </si>
  <si>
    <t>总需求</t>
  </si>
  <si>
    <t>总资源</t>
  </si>
  <si>
    <t>供求余缺</t>
  </si>
  <si>
    <r>
      <t>全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</si>
  <si>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t>同比±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</si>
  <si>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</si>
  <si>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</si>
  <si>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</si>
  <si>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</si>
  <si>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</si>
  <si>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</si>
  <si>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</si>
  <si>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</si>
  <si>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>续　上　表</t>
  </si>
  <si>
    <t>单位：吨</t>
  </si>
  <si>
    <t>农　药</t>
  </si>
  <si>
    <t>农　膜</t>
  </si>
  <si>
    <t>杂交稻种子</t>
  </si>
  <si>
    <t>杂交玉米种子</t>
  </si>
  <si>
    <t>全市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</si>
</sst>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1" fontId="1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63" applyFont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7.75390625" style="0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6:13" ht="15.75" customHeight="1">
      <c r="F2" s="2" t="s">
        <v>1</v>
      </c>
      <c r="G2" s="1"/>
      <c r="H2" s="1"/>
      <c r="J2" s="22" t="s">
        <v>2</v>
      </c>
      <c r="K2" s="22"/>
      <c r="L2" s="22"/>
      <c r="M2" s="22"/>
    </row>
    <row r="3" spans="1:3" ht="12.75" customHeight="1">
      <c r="A3" s="3" t="s">
        <v>3</v>
      </c>
      <c r="B3" s="3"/>
      <c r="C3" s="3"/>
    </row>
    <row r="4" spans="1:13" ht="12.75" customHeight="1">
      <c r="A4" s="4" t="s">
        <v>4</v>
      </c>
      <c r="B4" s="5" t="s">
        <v>5</v>
      </c>
      <c r="C4" s="6"/>
      <c r="D4" s="7"/>
      <c r="E4" s="5" t="s">
        <v>6</v>
      </c>
      <c r="F4" s="6"/>
      <c r="G4" s="7"/>
      <c r="H4" s="5" t="s">
        <v>7</v>
      </c>
      <c r="I4" s="6"/>
      <c r="J4" s="7"/>
      <c r="K4" s="5" t="s">
        <v>8</v>
      </c>
      <c r="L4" s="6"/>
      <c r="M4" s="7"/>
    </row>
    <row r="5" spans="1:13" ht="15.75" customHeight="1">
      <c r="A5" s="8" t="s">
        <v>9</v>
      </c>
      <c r="B5" s="9" t="s">
        <v>10</v>
      </c>
      <c r="C5" s="9" t="s">
        <v>11</v>
      </c>
      <c r="D5" s="9" t="s">
        <v>12</v>
      </c>
      <c r="E5" s="9" t="s">
        <v>10</v>
      </c>
      <c r="F5" s="9" t="s">
        <v>11</v>
      </c>
      <c r="G5" s="9" t="s">
        <v>12</v>
      </c>
      <c r="H5" s="9" t="s">
        <v>10</v>
      </c>
      <c r="I5" s="9" t="s">
        <v>11</v>
      </c>
      <c r="J5" s="9" t="s">
        <v>12</v>
      </c>
      <c r="K5" s="9" t="s">
        <v>10</v>
      </c>
      <c r="L5" s="9" t="s">
        <v>11</v>
      </c>
      <c r="M5" s="9" t="s">
        <v>12</v>
      </c>
    </row>
    <row r="6" spans="1:13" ht="15.75" customHeight="1">
      <c r="A6" s="10" t="s">
        <v>13</v>
      </c>
      <c r="B6" s="11">
        <f>B8+B9+B10+B11+B12+B13+B14+B15</f>
        <v>425131</v>
      </c>
      <c r="C6" s="11">
        <f aca="true" t="shared" si="0" ref="C6:L6">C8+C9+C10+C11+C12+C13+C14+C15</f>
        <v>153563</v>
      </c>
      <c r="D6" s="11">
        <f>C6-B6</f>
        <v>-271568</v>
      </c>
      <c r="E6" s="11">
        <f t="shared" si="0"/>
        <v>155588</v>
      </c>
      <c r="F6" s="11">
        <f t="shared" si="0"/>
        <v>49897</v>
      </c>
      <c r="G6" s="11">
        <f>F6-E6</f>
        <v>-105691</v>
      </c>
      <c r="H6" s="11">
        <f t="shared" si="0"/>
        <v>50369</v>
      </c>
      <c r="I6" s="11">
        <f t="shared" si="0"/>
        <v>18853</v>
      </c>
      <c r="J6" s="11">
        <f>I6-H6</f>
        <v>-31516</v>
      </c>
      <c r="K6" s="11">
        <f>K8+K9+K10+K11+K12+K13+K14+K15</f>
        <v>33397</v>
      </c>
      <c r="L6" s="11">
        <f t="shared" si="0"/>
        <v>8065</v>
      </c>
      <c r="M6" s="11">
        <f>L6-K6</f>
        <v>-25332</v>
      </c>
    </row>
    <row r="7" spans="1:13" ht="15.75" customHeight="1">
      <c r="A7" s="12" t="s">
        <v>14</v>
      </c>
      <c r="B7" s="11">
        <f>B6-460206</f>
        <v>-35075</v>
      </c>
      <c r="C7" s="11">
        <f>C6-193246</f>
        <v>-39683</v>
      </c>
      <c r="D7" s="11">
        <f>271568-266960</f>
        <v>4608</v>
      </c>
      <c r="E7" s="11">
        <f>E6-164494</f>
        <v>-8906</v>
      </c>
      <c r="F7" s="11">
        <f>F6-61315</f>
        <v>-11418</v>
      </c>
      <c r="G7" s="11">
        <f>105691-103179</f>
        <v>2512</v>
      </c>
      <c r="H7" s="11">
        <f>H6-48889</f>
        <v>1480</v>
      </c>
      <c r="I7" s="11">
        <f>I6-19449</f>
        <v>-596</v>
      </c>
      <c r="J7" s="11">
        <f>31516-29440</f>
        <v>2076</v>
      </c>
      <c r="K7" s="11">
        <f>K6-32654</f>
        <v>743</v>
      </c>
      <c r="L7" s="11">
        <f>L6-6644</f>
        <v>1421</v>
      </c>
      <c r="M7" s="11">
        <f>25332-26010</f>
        <v>-678</v>
      </c>
    </row>
    <row r="8" spans="1:13" ht="15.75" customHeight="1">
      <c r="A8" s="10" t="s">
        <v>15</v>
      </c>
      <c r="B8" s="13">
        <v>23447</v>
      </c>
      <c r="C8" s="13">
        <v>23826</v>
      </c>
      <c r="D8" s="11">
        <f>C8-B8</f>
        <v>379</v>
      </c>
      <c r="E8" s="13">
        <v>10469</v>
      </c>
      <c r="F8" s="13">
        <v>10680</v>
      </c>
      <c r="G8" s="11">
        <v>211</v>
      </c>
      <c r="H8" s="13">
        <v>9108</v>
      </c>
      <c r="I8" s="13">
        <v>9120</v>
      </c>
      <c r="J8" s="11">
        <v>12</v>
      </c>
      <c r="K8" s="13">
        <v>3870</v>
      </c>
      <c r="L8" s="13">
        <v>4026</v>
      </c>
      <c r="M8" s="11">
        <v>156</v>
      </c>
    </row>
    <row r="9" spans="1:13" ht="15.75" customHeight="1">
      <c r="A9" s="10" t="s">
        <v>16</v>
      </c>
      <c r="B9" s="13">
        <v>33300</v>
      </c>
      <c r="C9" s="13">
        <v>3450</v>
      </c>
      <c r="D9" s="11">
        <v>-29850</v>
      </c>
      <c r="E9" s="13">
        <v>19200</v>
      </c>
      <c r="F9" s="13">
        <v>2800</v>
      </c>
      <c r="G9" s="11">
        <v>-16400</v>
      </c>
      <c r="H9" s="13">
        <v>6100</v>
      </c>
      <c r="I9" s="13">
        <v>300</v>
      </c>
      <c r="J9" s="11">
        <v>-5800</v>
      </c>
      <c r="K9" s="13">
        <v>8000</v>
      </c>
      <c r="L9" s="13">
        <v>350</v>
      </c>
      <c r="M9" s="11">
        <v>-7650</v>
      </c>
    </row>
    <row r="10" spans="1:13" ht="15.75" customHeight="1">
      <c r="A10" s="10" t="s">
        <v>17</v>
      </c>
      <c r="B10" s="11">
        <v>95100</v>
      </c>
      <c r="C10" s="11">
        <v>36976</v>
      </c>
      <c r="D10" s="11">
        <f>C10-B10</f>
        <v>-58124</v>
      </c>
      <c r="E10" s="11">
        <v>35565</v>
      </c>
      <c r="F10" s="11">
        <v>10683</v>
      </c>
      <c r="G10" s="11">
        <v>-24882</v>
      </c>
      <c r="H10" s="11">
        <v>9538</v>
      </c>
      <c r="I10" s="11">
        <v>3540</v>
      </c>
      <c r="J10" s="11">
        <v>-5998</v>
      </c>
      <c r="K10" s="11">
        <v>2910</v>
      </c>
      <c r="L10" s="11">
        <v>1110</v>
      </c>
      <c r="M10" s="11">
        <v>-1800</v>
      </c>
    </row>
    <row r="11" spans="1:13" ht="15.75" customHeight="1">
      <c r="A11" s="10" t="s">
        <v>18</v>
      </c>
      <c r="B11" s="14">
        <v>33894</v>
      </c>
      <c r="C11" s="14">
        <v>31296</v>
      </c>
      <c r="D11" s="11">
        <f aca="true" t="shared" si="1" ref="D9:D14">C11-B11</f>
        <v>-2598</v>
      </c>
      <c r="E11" s="14">
        <v>13001</v>
      </c>
      <c r="F11" s="14">
        <v>11224</v>
      </c>
      <c r="G11" s="11"/>
      <c r="H11" s="14">
        <v>3421</v>
      </c>
      <c r="I11" s="14">
        <v>3051</v>
      </c>
      <c r="J11" s="11"/>
      <c r="K11" s="14">
        <v>862</v>
      </c>
      <c r="L11" s="14">
        <v>534</v>
      </c>
      <c r="M11" s="11"/>
    </row>
    <row r="12" spans="1:13" ht="15.75" customHeight="1">
      <c r="A12" s="10" t="s">
        <v>19</v>
      </c>
      <c r="B12" s="15">
        <v>57900</v>
      </c>
      <c r="C12" s="15">
        <v>3585</v>
      </c>
      <c r="D12" s="11">
        <f t="shared" si="1"/>
        <v>-54315</v>
      </c>
      <c r="E12" s="15">
        <v>16200</v>
      </c>
      <c r="F12" s="15">
        <v>990</v>
      </c>
      <c r="G12" s="11">
        <v>-15210</v>
      </c>
      <c r="H12" s="15">
        <v>3210</v>
      </c>
      <c r="I12" s="15">
        <v>182</v>
      </c>
      <c r="J12" s="11">
        <v>-3028</v>
      </c>
      <c r="K12" s="15">
        <v>1350</v>
      </c>
      <c r="L12" s="15">
        <v>320</v>
      </c>
      <c r="M12" s="11">
        <v>-1030</v>
      </c>
    </row>
    <row r="13" spans="1:13" ht="15.75" customHeight="1">
      <c r="A13" s="10" t="s">
        <v>20</v>
      </c>
      <c r="B13" s="11">
        <v>67690</v>
      </c>
      <c r="C13" s="11">
        <v>4410</v>
      </c>
      <c r="D13" s="11">
        <f>C13-B13</f>
        <v>-63280</v>
      </c>
      <c r="E13" s="11">
        <v>23580</v>
      </c>
      <c r="F13" s="11">
        <v>1050</v>
      </c>
      <c r="G13" s="11">
        <v>-15209</v>
      </c>
      <c r="H13" s="11">
        <v>10650</v>
      </c>
      <c r="I13" s="11">
        <v>315</v>
      </c>
      <c r="J13" s="11">
        <v>-3027</v>
      </c>
      <c r="K13" s="11">
        <v>8550</v>
      </c>
      <c r="L13" s="11">
        <v>75</v>
      </c>
      <c r="M13" s="11">
        <v>8475</v>
      </c>
    </row>
    <row r="14" spans="1:13" ht="15.75" customHeight="1">
      <c r="A14" s="10" t="s">
        <v>21</v>
      </c>
      <c r="B14" s="11">
        <v>113800</v>
      </c>
      <c r="C14" s="11">
        <v>50020</v>
      </c>
      <c r="D14" s="11">
        <f t="shared" si="1"/>
        <v>-63780</v>
      </c>
      <c r="E14" s="11">
        <v>37573</v>
      </c>
      <c r="F14" s="11">
        <v>12470</v>
      </c>
      <c r="G14" s="11">
        <v>-25103</v>
      </c>
      <c r="H14" s="11">
        <v>8342</v>
      </c>
      <c r="I14" s="11">
        <v>2345</v>
      </c>
      <c r="J14" s="11">
        <v>-5997</v>
      </c>
      <c r="K14" s="11">
        <v>7855</v>
      </c>
      <c r="L14" s="11">
        <v>1650</v>
      </c>
      <c r="M14" s="11">
        <v>-6205</v>
      </c>
    </row>
    <row r="15" spans="1:13" ht="15.75" customHeight="1">
      <c r="A15" s="13" t="s">
        <v>22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.75" customHeight="1">
      <c r="A16" s="16"/>
      <c r="D16" s="17" t="s">
        <v>23</v>
      </c>
      <c r="E16" s="17"/>
      <c r="F16" s="17"/>
      <c r="G16" s="17"/>
      <c r="H16" s="17"/>
      <c r="K16" s="17" t="s">
        <v>24</v>
      </c>
      <c r="L16" s="17"/>
      <c r="M16" s="17"/>
    </row>
    <row r="17" spans="1:13" ht="14.25" customHeight="1">
      <c r="A17" s="4" t="s">
        <v>4</v>
      </c>
      <c r="B17" s="18" t="s">
        <v>25</v>
      </c>
      <c r="C17" s="19"/>
      <c r="D17" s="20"/>
      <c r="E17" s="18" t="s">
        <v>26</v>
      </c>
      <c r="F17" s="19"/>
      <c r="G17" s="20"/>
      <c r="H17" s="18" t="s">
        <v>27</v>
      </c>
      <c r="I17" s="19"/>
      <c r="J17" s="20"/>
      <c r="K17" s="18" t="s">
        <v>28</v>
      </c>
      <c r="L17" s="19"/>
      <c r="M17" s="20"/>
    </row>
    <row r="18" spans="1:13" ht="15.75" customHeight="1">
      <c r="A18" s="8" t="s">
        <v>9</v>
      </c>
      <c r="B18" s="4" t="s">
        <v>10</v>
      </c>
      <c r="C18" s="4" t="s">
        <v>11</v>
      </c>
      <c r="D18" s="4" t="s">
        <v>12</v>
      </c>
      <c r="E18" s="4" t="s">
        <v>10</v>
      </c>
      <c r="F18" s="4" t="s">
        <v>11</v>
      </c>
      <c r="G18" s="4" t="s">
        <v>12</v>
      </c>
      <c r="H18" s="4" t="s">
        <v>10</v>
      </c>
      <c r="I18" s="4" t="s">
        <v>11</v>
      </c>
      <c r="J18" s="4" t="s">
        <v>12</v>
      </c>
      <c r="K18" s="4" t="s">
        <v>10</v>
      </c>
      <c r="L18" s="4" t="s">
        <v>11</v>
      </c>
      <c r="M18" s="4" t="s">
        <v>12</v>
      </c>
    </row>
    <row r="19" spans="1:13" ht="15.75" customHeight="1">
      <c r="A19" s="10" t="s">
        <v>29</v>
      </c>
      <c r="B19" s="11">
        <f>B21+B22+B23+B24+B25+B26+B27+B28</f>
        <v>1518</v>
      </c>
      <c r="C19" s="11">
        <f aca="true" t="shared" si="2" ref="C19:L19">C21+C22+C23+C24+C25+C26+C27+C28</f>
        <v>484.20000000000005</v>
      </c>
      <c r="D19" s="11">
        <f>C19-B19</f>
        <v>-1033.8</v>
      </c>
      <c r="E19" s="11">
        <f t="shared" si="2"/>
        <v>3069</v>
      </c>
      <c r="F19" s="11">
        <f t="shared" si="2"/>
        <v>1220.8</v>
      </c>
      <c r="G19" s="11">
        <f>F19-E19</f>
        <v>-1848.2</v>
      </c>
      <c r="H19" s="11">
        <f>H21+H22+H23+H24+H25+H26+H27+H28</f>
        <v>709.86</v>
      </c>
      <c r="I19" s="11">
        <f t="shared" si="2"/>
        <v>212.48000000000002</v>
      </c>
      <c r="J19" s="11">
        <f>I19-H19</f>
        <v>-497.38</v>
      </c>
      <c r="K19" s="11">
        <f t="shared" si="2"/>
        <v>3294</v>
      </c>
      <c r="L19" s="11">
        <f t="shared" si="2"/>
        <v>2531.18</v>
      </c>
      <c r="M19" s="11">
        <f>L19-K19</f>
        <v>-762.8200000000002</v>
      </c>
    </row>
    <row r="20" spans="1:13" ht="15.75" customHeight="1">
      <c r="A20" s="12" t="s">
        <v>14</v>
      </c>
      <c r="B20" s="11">
        <f>B19-1889</f>
        <v>-371</v>
      </c>
      <c r="C20" s="11">
        <f>C19-5780</f>
        <v>-5295.8</v>
      </c>
      <c r="D20" s="11">
        <v>275.2</v>
      </c>
      <c r="E20" s="11">
        <f>E19-3056</f>
        <v>13</v>
      </c>
      <c r="F20" s="11">
        <f>F19-952</f>
        <v>268.79999999999995</v>
      </c>
      <c r="G20" s="11">
        <v>255.8</v>
      </c>
      <c r="H20" s="11">
        <f>H19-764</f>
        <v>-54.139999999999986</v>
      </c>
      <c r="I20" s="11">
        <f>I19-304</f>
        <v>-91.51999999999998</v>
      </c>
      <c r="J20" s="11">
        <f>497.38-460.25</f>
        <v>37.129999999999995</v>
      </c>
      <c r="K20" s="11">
        <f>K19-3310</f>
        <v>-16</v>
      </c>
      <c r="L20" s="11">
        <f>L19-1755</f>
        <v>776.1799999999998</v>
      </c>
      <c r="M20" s="11">
        <f>762.82-1554.52</f>
        <v>-791.6999999999999</v>
      </c>
    </row>
    <row r="21" spans="1:13" ht="15.75" customHeight="1">
      <c r="A21" s="10" t="s">
        <v>15</v>
      </c>
      <c r="B21" s="13">
        <v>90</v>
      </c>
      <c r="C21" s="13">
        <v>76</v>
      </c>
      <c r="D21" s="11">
        <f>C21-B21</f>
        <v>-14</v>
      </c>
      <c r="E21" s="13">
        <v>517</v>
      </c>
      <c r="F21" s="13">
        <v>413</v>
      </c>
      <c r="G21" s="11">
        <f>F21-E21</f>
        <v>-104</v>
      </c>
      <c r="H21" s="13">
        <v>61.5</v>
      </c>
      <c r="I21" s="13">
        <v>17.6</v>
      </c>
      <c r="J21" s="11">
        <f>I21-H21</f>
        <v>-43.9</v>
      </c>
      <c r="K21" s="13">
        <v>376</v>
      </c>
      <c r="L21" s="13">
        <v>416</v>
      </c>
      <c r="M21" s="11">
        <f>L21-K21</f>
        <v>40</v>
      </c>
    </row>
    <row r="22" spans="1:13" ht="15.75" customHeight="1">
      <c r="A22" s="10" t="s">
        <v>16</v>
      </c>
      <c r="B22" s="13">
        <v>125</v>
      </c>
      <c r="C22" s="13">
        <v>21.1</v>
      </c>
      <c r="D22" s="11">
        <v>-103.9</v>
      </c>
      <c r="E22" s="13">
        <v>700</v>
      </c>
      <c r="F22" s="13">
        <v>76.5</v>
      </c>
      <c r="G22" s="11">
        <f>F22-E22</f>
        <v>-623.5</v>
      </c>
      <c r="H22" s="13">
        <v>75</v>
      </c>
      <c r="I22" s="13">
        <v>4.38</v>
      </c>
      <c r="J22" s="11">
        <v>-70.62</v>
      </c>
      <c r="K22" s="13">
        <v>540</v>
      </c>
      <c r="L22" s="13">
        <v>150.6</v>
      </c>
      <c r="M22" s="11">
        <f>L22-K22</f>
        <v>-389.4</v>
      </c>
    </row>
    <row r="23" spans="1:13" ht="15.75" customHeight="1">
      <c r="A23" s="10" t="s">
        <v>17</v>
      </c>
      <c r="B23" s="11">
        <v>182</v>
      </c>
      <c r="C23" s="11">
        <v>51</v>
      </c>
      <c r="D23" s="11">
        <f>C23-B23</f>
        <v>-131</v>
      </c>
      <c r="E23" s="11">
        <v>264</v>
      </c>
      <c r="F23" s="11">
        <v>185</v>
      </c>
      <c r="G23" s="11">
        <f>F23-E23</f>
        <v>-79</v>
      </c>
      <c r="H23" s="11">
        <v>169</v>
      </c>
      <c r="I23" s="11">
        <v>95</v>
      </c>
      <c r="J23" s="11">
        <f>I23-H23</f>
        <v>-74</v>
      </c>
      <c r="K23" s="11">
        <v>760</v>
      </c>
      <c r="L23" s="11">
        <v>1215</v>
      </c>
      <c r="M23" s="11">
        <f>L23-K23</f>
        <v>455</v>
      </c>
    </row>
    <row r="24" spans="1:13" ht="15.75" customHeight="1">
      <c r="A24" s="10" t="s">
        <v>18</v>
      </c>
      <c r="B24" s="14">
        <v>165</v>
      </c>
      <c r="C24" s="14">
        <v>139</v>
      </c>
      <c r="D24" s="11">
        <f>C24-B24</f>
        <v>-26</v>
      </c>
      <c r="E24" s="14">
        <v>588</v>
      </c>
      <c r="F24" s="14">
        <v>221</v>
      </c>
      <c r="G24" s="11">
        <f>F24-E24</f>
        <v>-367</v>
      </c>
      <c r="H24" s="14">
        <v>20</v>
      </c>
      <c r="I24" s="14">
        <v>13</v>
      </c>
      <c r="J24" s="11">
        <f>I24-H24</f>
        <v>-7</v>
      </c>
      <c r="K24" s="14">
        <v>650</v>
      </c>
      <c r="L24" s="14">
        <v>450</v>
      </c>
      <c r="M24" s="11">
        <f>L24-K24</f>
        <v>-200</v>
      </c>
    </row>
    <row r="25" spans="1:13" ht="15.75" customHeight="1">
      <c r="A25" s="10" t="s">
        <v>19</v>
      </c>
      <c r="B25" s="15">
        <v>210</v>
      </c>
      <c r="C25" s="15">
        <v>28</v>
      </c>
      <c r="D25" s="11">
        <f>C25-B25</f>
        <v>-182</v>
      </c>
      <c r="E25" s="15">
        <v>260</v>
      </c>
      <c r="F25" s="15">
        <v>15</v>
      </c>
      <c r="G25" s="11">
        <f>F25-E25</f>
        <v>-245</v>
      </c>
      <c r="H25" s="15">
        <v>100</v>
      </c>
      <c r="I25" s="15">
        <v>0</v>
      </c>
      <c r="J25" s="11">
        <f>I25-H25</f>
        <v>-100</v>
      </c>
      <c r="K25" s="15">
        <v>286</v>
      </c>
      <c r="L25" s="15">
        <v>0</v>
      </c>
      <c r="M25" s="11">
        <f>L25-K25</f>
        <v>-286</v>
      </c>
    </row>
    <row r="26" spans="1:13" ht="15.75" customHeight="1">
      <c r="A26" s="10" t="s">
        <v>20</v>
      </c>
      <c r="B26" s="11">
        <v>231</v>
      </c>
      <c r="C26" s="11">
        <v>46.1</v>
      </c>
      <c r="D26" s="11">
        <v>184.9</v>
      </c>
      <c r="E26" s="11">
        <v>280</v>
      </c>
      <c r="F26" s="11">
        <v>90.3</v>
      </c>
      <c r="G26" s="11">
        <f>F26-E26</f>
        <v>-189.7</v>
      </c>
      <c r="H26" s="11">
        <v>52.36</v>
      </c>
      <c r="I26" s="11">
        <v>12.5</v>
      </c>
      <c r="J26" s="11">
        <v>39.86</v>
      </c>
      <c r="K26" s="11">
        <v>326</v>
      </c>
      <c r="L26" s="11">
        <v>149.58</v>
      </c>
      <c r="M26" s="11">
        <f>L26-K26</f>
        <v>-176.42</v>
      </c>
    </row>
    <row r="27" spans="1:13" ht="15.75" customHeight="1">
      <c r="A27" s="10" t="s">
        <v>21</v>
      </c>
      <c r="B27" s="11">
        <v>515</v>
      </c>
      <c r="C27" s="11">
        <v>123</v>
      </c>
      <c r="D27" s="11">
        <f>C27-B27</f>
        <v>-392</v>
      </c>
      <c r="E27" s="11">
        <v>460</v>
      </c>
      <c r="F27" s="11">
        <v>220</v>
      </c>
      <c r="G27" s="11">
        <f>F27-E27</f>
        <v>-240</v>
      </c>
      <c r="H27" s="11">
        <v>232</v>
      </c>
      <c r="I27" s="11">
        <v>70</v>
      </c>
      <c r="J27" s="11">
        <f>I27-H27</f>
        <v>-162</v>
      </c>
      <c r="K27" s="11">
        <v>356</v>
      </c>
      <c r="L27" s="11">
        <v>150</v>
      </c>
      <c r="M27" s="11">
        <f>L27-K27</f>
        <v>-206</v>
      </c>
    </row>
    <row r="28" spans="1:13" ht="15.75" customHeight="1">
      <c r="A28" s="21" t="s">
        <v>22</v>
      </c>
      <c r="B28" s="11"/>
      <c r="C28" s="11"/>
      <c r="D28" s="11">
        <f>C28-B28</f>
        <v>0</v>
      </c>
      <c r="E28" s="11"/>
      <c r="F28" s="11"/>
      <c r="G28" s="11"/>
      <c r="H28" s="11"/>
      <c r="I28" s="11"/>
      <c r="J28" s="11">
        <f>I28-H28</f>
        <v>0</v>
      </c>
      <c r="K28" s="11"/>
      <c r="L28" s="11"/>
      <c r="M28" s="11">
        <f>L28-K28</f>
        <v>0</v>
      </c>
    </row>
  </sheetData>
  <sheetProtection/>
  <mergeCells count="14">
    <mergeCell ref="A1:M1"/>
    <mergeCell ref="F2:H2"/>
    <mergeCell ref="J2:M2"/>
    <mergeCell ref="A3:C3"/>
    <mergeCell ref="B4:D4"/>
    <mergeCell ref="E4:G4"/>
    <mergeCell ref="H4:J4"/>
    <mergeCell ref="K4:M4"/>
    <mergeCell ref="D16:H16"/>
    <mergeCell ref="K16:M16"/>
    <mergeCell ref="B17:D17"/>
    <mergeCell ref="E17:G17"/>
    <mergeCell ref="H17:J17"/>
    <mergeCell ref="K17:M17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临沧县农业局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临沧县农业局</dc:creator>
  <cp:keywords/>
  <dc:description/>
  <cp:lastModifiedBy>user</cp:lastModifiedBy>
  <cp:lastPrinted>2019-02-13T09:40:55Z</cp:lastPrinted>
  <dcterms:created xsi:type="dcterms:W3CDTF">2004-04-07T01:37:41Z</dcterms:created>
  <dcterms:modified xsi:type="dcterms:W3CDTF">2023-02-09T08:53:09Z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