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tabRatio="737" activeTab="0"/>
  </bookViews>
  <sheets>
    <sheet name="春耕农资供需调查表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<sst xmlns="http://schemas.openxmlformats.org/spreadsheetml/2006/main" count="61" uniqueCount="29">
  <si>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春　耕　农　资　供　需　调　查　表</t>
  </si>
  <si>
    <t>单位：吨（化肥实物吨）</t>
  </si>
  <si>
    <t>临沧市农业农村局</t>
  </si>
  <si>
    <t>项目</t>
  </si>
  <si>
    <t>一、化　肥</t>
  </si>
  <si>
    <t>其中：氮　肥</t>
  </si>
  <si>
    <t>其中：磷　肥</t>
  </si>
  <si>
    <t>其中：钾　肥</t>
  </si>
  <si>
    <t>单位</t>
  </si>
  <si>
    <t>总需求</t>
  </si>
  <si>
    <t>总资源</t>
  </si>
  <si>
    <t>供求余缺</t>
  </si>
  <si>
    <r>
      <t>全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</si>
  <si>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</si>
  <si>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</si>
  <si>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</si>
  <si>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</si>
  <si>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</si>
  <si>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</si>
  <si>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</si>
  <si>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</si>
  <si>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</si>
  <si>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>续　上　表</t>
  </si>
  <si>
    <t>单位：吨</t>
  </si>
  <si>
    <t>农　药</t>
  </si>
  <si>
    <t>农　膜</t>
  </si>
  <si>
    <t>杂交稻种子</t>
  </si>
  <si>
    <t>杂交玉米种子</t>
  </si>
  <si>
    <t>全市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</si>
</sst>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1" fontId="1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63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7.75390625" style="0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6:13" ht="15.75" customHeight="1">
      <c r="F2" s="2">
        <v>44602</v>
      </c>
      <c r="G2" s="1"/>
      <c r="H2" s="1"/>
      <c r="J2" s="22" t="s">
        <v>1</v>
      </c>
      <c r="K2" s="22"/>
      <c r="L2" s="22"/>
      <c r="M2" s="22"/>
    </row>
    <row r="3" spans="1:3" ht="12.75" customHeight="1">
      <c r="A3" s="3" t="s">
        <v>2</v>
      </c>
      <c r="B3" s="3"/>
      <c r="C3" s="3"/>
    </row>
    <row r="4" spans="1:13" ht="12.75" customHeight="1">
      <c r="A4" s="4" t="s">
        <v>3</v>
      </c>
      <c r="B4" s="5" t="s">
        <v>4</v>
      </c>
      <c r="C4" s="6"/>
      <c r="D4" s="7"/>
      <c r="E4" s="5" t="s">
        <v>5</v>
      </c>
      <c r="F4" s="6"/>
      <c r="G4" s="7"/>
      <c r="H4" s="5" t="s">
        <v>6</v>
      </c>
      <c r="I4" s="6"/>
      <c r="J4" s="7"/>
      <c r="K4" s="5" t="s">
        <v>7</v>
      </c>
      <c r="L4" s="6"/>
      <c r="M4" s="7"/>
    </row>
    <row r="5" spans="1:13" ht="15.75" customHeight="1">
      <c r="A5" s="8" t="s">
        <v>8</v>
      </c>
      <c r="B5" s="9" t="s">
        <v>9</v>
      </c>
      <c r="C5" s="9" t="s">
        <v>10</v>
      </c>
      <c r="D5" s="9" t="s">
        <v>11</v>
      </c>
      <c r="E5" s="9" t="s">
        <v>9</v>
      </c>
      <c r="F5" s="9" t="s">
        <v>10</v>
      </c>
      <c r="G5" s="9" t="s">
        <v>11</v>
      </c>
      <c r="H5" s="9" t="s">
        <v>9</v>
      </c>
      <c r="I5" s="9" t="s">
        <v>10</v>
      </c>
      <c r="J5" s="9" t="s">
        <v>11</v>
      </c>
      <c r="K5" s="9" t="s">
        <v>9</v>
      </c>
      <c r="L5" s="9" t="s">
        <v>10</v>
      </c>
      <c r="M5" s="9" t="s">
        <v>11</v>
      </c>
    </row>
    <row r="6" spans="1:13" ht="15.75" customHeight="1">
      <c r="A6" s="10" t="s">
        <v>12</v>
      </c>
      <c r="B6" s="11">
        <f>B8+B9+B10+B11+B12+B13+B14+B15</f>
        <v>460206</v>
      </c>
      <c r="C6" s="11">
        <f aca="true" t="shared" si="0" ref="C6:L6">C8+C9+C10+C11+C12+C13+C14+C15</f>
        <v>193246</v>
      </c>
      <c r="D6" s="11">
        <f>C6-B6</f>
        <v>-266960</v>
      </c>
      <c r="E6" s="11">
        <f t="shared" si="0"/>
        <v>164494</v>
      </c>
      <c r="F6" s="11">
        <f t="shared" si="0"/>
        <v>61315</v>
      </c>
      <c r="G6" s="11">
        <f>F6-E6</f>
        <v>-103179</v>
      </c>
      <c r="H6" s="11">
        <f t="shared" si="0"/>
        <v>48889</v>
      </c>
      <c r="I6" s="11">
        <f t="shared" si="0"/>
        <v>19449</v>
      </c>
      <c r="J6" s="11">
        <f>I6-H6</f>
        <v>-29440</v>
      </c>
      <c r="K6" s="11">
        <f t="shared" si="0"/>
        <v>32654</v>
      </c>
      <c r="L6" s="11">
        <f t="shared" si="0"/>
        <v>6644</v>
      </c>
      <c r="M6" s="11">
        <f>L6-K6</f>
        <v>-26010</v>
      </c>
    </row>
    <row r="7" spans="1:13" ht="15.75" customHeight="1">
      <c r="A7" s="12" t="s">
        <v>13</v>
      </c>
      <c r="B7" s="11">
        <f>B6-484368</f>
        <v>-24162</v>
      </c>
      <c r="C7" s="11">
        <f>C6-184481</f>
        <v>8765</v>
      </c>
      <c r="D7" s="11">
        <f>C7-B7</f>
        <v>32927</v>
      </c>
      <c r="E7" s="11">
        <f>E6-182750</f>
        <v>-18256</v>
      </c>
      <c r="F7" s="11">
        <f>F6-73215</f>
        <v>-11900</v>
      </c>
      <c r="G7" s="11">
        <f>F7-E7</f>
        <v>6356</v>
      </c>
      <c r="H7" s="11">
        <f>H6-51062</f>
        <v>-2173</v>
      </c>
      <c r="I7" s="11">
        <f>I6-21220</f>
        <v>-1771</v>
      </c>
      <c r="J7" s="11">
        <f>I7-H7</f>
        <v>402</v>
      </c>
      <c r="K7" s="11">
        <f>K6-30986</f>
        <v>1668</v>
      </c>
      <c r="L7" s="11">
        <f>L6-7365</f>
        <v>-721</v>
      </c>
      <c r="M7" s="11">
        <f>L7-K7</f>
        <v>-2389</v>
      </c>
    </row>
    <row r="8" spans="1:13" ht="15.75" customHeight="1">
      <c r="A8" s="10" t="s">
        <v>14</v>
      </c>
      <c r="B8" s="13">
        <v>26600</v>
      </c>
      <c r="C8" s="13">
        <v>19363</v>
      </c>
      <c r="D8" s="11">
        <f>C8-B8</f>
        <v>-7237</v>
      </c>
      <c r="E8" s="13">
        <v>8250</v>
      </c>
      <c r="F8" s="13">
        <v>4852</v>
      </c>
      <c r="G8" s="11">
        <v>-3398</v>
      </c>
      <c r="H8" s="13">
        <v>4780</v>
      </c>
      <c r="I8" s="13">
        <v>4624</v>
      </c>
      <c r="J8" s="11">
        <v>-156</v>
      </c>
      <c r="K8" s="13">
        <v>1711</v>
      </c>
      <c r="L8" s="13">
        <v>1256</v>
      </c>
      <c r="M8" s="11">
        <v>-455</v>
      </c>
    </row>
    <row r="9" spans="1:13" ht="15.75" customHeight="1">
      <c r="A9" s="10" t="s">
        <v>15</v>
      </c>
      <c r="B9" s="13">
        <v>35000</v>
      </c>
      <c r="C9" s="13">
        <v>3536</v>
      </c>
      <c r="D9" s="11">
        <f>C9-B9</f>
        <v>-31464</v>
      </c>
      <c r="E9" s="13">
        <v>20050</v>
      </c>
      <c r="F9" s="13">
        <v>1216</v>
      </c>
      <c r="G9" s="11">
        <v>-18834</v>
      </c>
      <c r="H9" s="13">
        <v>6450</v>
      </c>
      <c r="I9" s="13">
        <v>400</v>
      </c>
      <c r="J9" s="11">
        <v>-6050</v>
      </c>
      <c r="K9" s="13">
        <v>8450</v>
      </c>
      <c r="L9" s="13">
        <v>135</v>
      </c>
      <c r="M9" s="11">
        <v>-8315</v>
      </c>
    </row>
    <row r="10" spans="1:13" ht="15.75" customHeight="1">
      <c r="A10" s="10" t="s">
        <v>16</v>
      </c>
      <c r="B10" s="11">
        <v>97700</v>
      </c>
      <c r="C10" s="11">
        <v>67750</v>
      </c>
      <c r="D10" s="11">
        <f aca="true" t="shared" si="1" ref="D10:D15">C10-B10</f>
        <v>-29950</v>
      </c>
      <c r="E10" s="11">
        <v>37000</v>
      </c>
      <c r="F10" s="11">
        <v>25270</v>
      </c>
      <c r="G10" s="11">
        <v>-11730</v>
      </c>
      <c r="H10" s="11">
        <v>9790</v>
      </c>
      <c r="I10" s="11">
        <v>6970</v>
      </c>
      <c r="J10" s="11">
        <v>-2820</v>
      </c>
      <c r="K10" s="11">
        <v>2890</v>
      </c>
      <c r="L10" s="11">
        <v>1970</v>
      </c>
      <c r="M10" s="11">
        <v>-920</v>
      </c>
    </row>
    <row r="11" spans="1:13" ht="15.75" customHeight="1">
      <c r="A11" s="10" t="s">
        <v>17</v>
      </c>
      <c r="B11" s="14">
        <v>34216</v>
      </c>
      <c r="C11" s="14">
        <v>33278</v>
      </c>
      <c r="D11" s="11">
        <f t="shared" si="1"/>
        <v>-938</v>
      </c>
      <c r="E11" s="14">
        <v>13228</v>
      </c>
      <c r="F11" s="14">
        <v>11389</v>
      </c>
      <c r="G11" s="11">
        <f>F11-E11</f>
        <v>-1839</v>
      </c>
      <c r="H11" s="14">
        <v>3634</v>
      </c>
      <c r="I11" s="14">
        <v>3321</v>
      </c>
      <c r="J11" s="11">
        <f>I11-H11</f>
        <v>-313</v>
      </c>
      <c r="K11" s="14">
        <v>974</v>
      </c>
      <c r="L11" s="14">
        <v>616</v>
      </c>
      <c r="M11" s="11">
        <f>L11-K11</f>
        <v>-358</v>
      </c>
    </row>
    <row r="12" spans="1:13" ht="15.75" customHeight="1">
      <c r="A12" s="10" t="s">
        <v>18</v>
      </c>
      <c r="B12" s="15">
        <v>57900</v>
      </c>
      <c r="C12" s="15">
        <v>3592</v>
      </c>
      <c r="D12" s="11">
        <f t="shared" si="1"/>
        <v>-54308</v>
      </c>
      <c r="E12" s="15">
        <v>16220</v>
      </c>
      <c r="F12" s="15">
        <v>1010</v>
      </c>
      <c r="G12" s="11">
        <v>-15210</v>
      </c>
      <c r="H12" s="15">
        <v>3210</v>
      </c>
      <c r="I12" s="15">
        <v>179</v>
      </c>
      <c r="J12" s="11">
        <v>-3031</v>
      </c>
      <c r="K12" s="15">
        <v>1345</v>
      </c>
      <c r="L12" s="15">
        <v>300</v>
      </c>
      <c r="M12" s="11">
        <v>-1045</v>
      </c>
    </row>
    <row r="13" spans="1:13" ht="15.75" customHeight="1">
      <c r="A13" s="10" t="s">
        <v>19</v>
      </c>
      <c r="B13" s="11">
        <v>69180</v>
      </c>
      <c r="C13" s="11">
        <v>8785</v>
      </c>
      <c r="D13" s="11">
        <f t="shared" si="1"/>
        <v>-60395</v>
      </c>
      <c r="E13" s="11">
        <v>25250</v>
      </c>
      <c r="F13" s="11">
        <v>1630</v>
      </c>
      <c r="G13" s="11">
        <v>23620</v>
      </c>
      <c r="H13" s="11">
        <v>10780</v>
      </c>
      <c r="I13" s="11">
        <v>780</v>
      </c>
      <c r="J13" s="11">
        <v>10000</v>
      </c>
      <c r="K13" s="11">
        <v>8690</v>
      </c>
      <c r="L13" s="11">
        <v>105</v>
      </c>
      <c r="M13" s="11">
        <v>8585</v>
      </c>
    </row>
    <row r="14" spans="1:13" ht="15.75" customHeight="1">
      <c r="A14" s="10" t="s">
        <v>20</v>
      </c>
      <c r="B14" s="11">
        <v>112610</v>
      </c>
      <c r="C14" s="11">
        <v>50015</v>
      </c>
      <c r="D14" s="11">
        <f t="shared" si="1"/>
        <v>-62595</v>
      </c>
      <c r="E14" s="11">
        <v>37446</v>
      </c>
      <c r="F14" s="11">
        <v>12461</v>
      </c>
      <c r="G14" s="11">
        <v>-24985</v>
      </c>
      <c r="H14" s="11">
        <v>8045</v>
      </c>
      <c r="I14" s="11">
        <v>2399</v>
      </c>
      <c r="J14" s="11">
        <v>-5646</v>
      </c>
      <c r="K14" s="11">
        <v>7844</v>
      </c>
      <c r="L14" s="11">
        <v>1600</v>
      </c>
      <c r="M14" s="11">
        <v>-6244</v>
      </c>
    </row>
    <row r="15" spans="1:13" ht="15.75" customHeight="1">
      <c r="A15" s="13" t="s">
        <v>21</v>
      </c>
      <c r="B15" s="11">
        <v>27000</v>
      </c>
      <c r="C15" s="11">
        <v>6927</v>
      </c>
      <c r="D15" s="11">
        <f t="shared" si="1"/>
        <v>-20073</v>
      </c>
      <c r="E15" s="11">
        <v>7050</v>
      </c>
      <c r="F15" s="11">
        <v>3487</v>
      </c>
      <c r="G15" s="11">
        <v>3563</v>
      </c>
      <c r="H15" s="11">
        <v>2200</v>
      </c>
      <c r="I15" s="11">
        <v>776</v>
      </c>
      <c r="J15" s="11">
        <v>1424</v>
      </c>
      <c r="K15" s="11">
        <v>750</v>
      </c>
      <c r="L15" s="11">
        <v>662</v>
      </c>
      <c r="M15" s="11">
        <v>88</v>
      </c>
    </row>
    <row r="16" spans="1:13" ht="15.75" customHeight="1">
      <c r="A16" s="16"/>
      <c r="D16" s="17" t="s">
        <v>22</v>
      </c>
      <c r="E16" s="17"/>
      <c r="F16" s="17"/>
      <c r="G16" s="17"/>
      <c r="H16" s="17"/>
      <c r="K16" s="17" t="s">
        <v>23</v>
      </c>
      <c r="L16" s="17"/>
      <c r="M16" s="17"/>
    </row>
    <row r="17" spans="1:13" ht="14.25" customHeight="1">
      <c r="A17" s="4" t="s">
        <v>3</v>
      </c>
      <c r="B17" s="18" t="s">
        <v>24</v>
      </c>
      <c r="C17" s="19"/>
      <c r="D17" s="20"/>
      <c r="E17" s="18" t="s">
        <v>25</v>
      </c>
      <c r="F17" s="19"/>
      <c r="G17" s="20"/>
      <c r="H17" s="18" t="s">
        <v>26</v>
      </c>
      <c r="I17" s="19"/>
      <c r="J17" s="20"/>
      <c r="K17" s="18" t="s">
        <v>27</v>
      </c>
      <c r="L17" s="19"/>
      <c r="M17" s="20"/>
    </row>
    <row r="18" spans="1:13" ht="15.75" customHeight="1">
      <c r="A18" s="8" t="s">
        <v>8</v>
      </c>
      <c r="B18" s="4" t="s">
        <v>9</v>
      </c>
      <c r="C18" s="4" t="s">
        <v>10</v>
      </c>
      <c r="D18" s="4" t="s">
        <v>11</v>
      </c>
      <c r="E18" s="4" t="s">
        <v>9</v>
      </c>
      <c r="F18" s="4" t="s">
        <v>10</v>
      </c>
      <c r="G18" s="4" t="s">
        <v>11</v>
      </c>
      <c r="H18" s="4" t="s">
        <v>9</v>
      </c>
      <c r="I18" s="4" t="s">
        <v>10</v>
      </c>
      <c r="J18" s="4" t="s">
        <v>11</v>
      </c>
      <c r="K18" s="4" t="s">
        <v>9</v>
      </c>
      <c r="L18" s="4" t="s">
        <v>10</v>
      </c>
      <c r="M18" s="4" t="s">
        <v>11</v>
      </c>
    </row>
    <row r="19" spans="1:13" ht="15.75" customHeight="1">
      <c r="A19" s="10" t="s">
        <v>28</v>
      </c>
      <c r="B19" s="11">
        <f>B21+B22+B23+B24+B25+B26+B27+B28</f>
        <v>1889</v>
      </c>
      <c r="C19" s="11">
        <f aca="true" t="shared" si="2" ref="C19:L19">C21+C22+C23+C24+C25+C26+C27+C28</f>
        <v>579.99</v>
      </c>
      <c r="D19" s="11">
        <f>C19-B19</f>
        <v>-1309.01</v>
      </c>
      <c r="E19" s="11">
        <f t="shared" si="2"/>
        <v>3056</v>
      </c>
      <c r="F19" s="11">
        <f t="shared" si="2"/>
        <v>951.9</v>
      </c>
      <c r="G19" s="11">
        <f>F19-E19</f>
        <v>-2104.1</v>
      </c>
      <c r="H19" s="11">
        <f>H21+H22+H23+H24+H25+H26+H27+H28</f>
        <v>764.3199999999999</v>
      </c>
      <c r="I19" s="11">
        <f t="shared" si="2"/>
        <v>304.07</v>
      </c>
      <c r="J19" s="11">
        <f>I19-H19</f>
        <v>-460.24999999999994</v>
      </c>
      <c r="K19" s="11">
        <f t="shared" si="2"/>
        <v>3309.84</v>
      </c>
      <c r="L19" s="11">
        <f t="shared" si="2"/>
        <v>1755.32</v>
      </c>
      <c r="M19" s="11">
        <f>L19-K19</f>
        <v>-1554.5200000000002</v>
      </c>
    </row>
    <row r="20" spans="1:13" ht="15.75" customHeight="1">
      <c r="A20" s="12" t="s">
        <v>13</v>
      </c>
      <c r="B20" s="11">
        <f>B19-2002.725</f>
        <v>-113.72499999999991</v>
      </c>
      <c r="C20" s="11">
        <f>C19-959.91</f>
        <v>-379.91999999999996</v>
      </c>
      <c r="D20" s="11">
        <f>C20-B20</f>
        <v>-266.19500000000005</v>
      </c>
      <c r="E20" s="11">
        <f>E19-2874.33</f>
        <v>181.67000000000007</v>
      </c>
      <c r="F20" s="11">
        <f>F19-1219.85</f>
        <v>-267.94999999999993</v>
      </c>
      <c r="G20" s="11">
        <f>F20-E20</f>
        <v>-449.62</v>
      </c>
      <c r="H20" s="11">
        <f>H19-764.22</f>
        <v>0.09999999999990905</v>
      </c>
      <c r="I20" s="11">
        <f>I19-428.71</f>
        <v>-124.63999999999999</v>
      </c>
      <c r="J20" s="11">
        <f>I20-H20</f>
        <v>-124.7399999999999</v>
      </c>
      <c r="K20" s="11">
        <f>K19-3178</f>
        <v>131.84000000000015</v>
      </c>
      <c r="L20" s="11">
        <f>L19-2058.3</f>
        <v>-302.98000000000025</v>
      </c>
      <c r="M20" s="11">
        <f aca="true" t="shared" si="3" ref="M20:M28">L20-K20</f>
        <v>-434.8200000000004</v>
      </c>
    </row>
    <row r="21" spans="1:13" ht="15.75" customHeight="1">
      <c r="A21" s="10" t="s">
        <v>14</v>
      </c>
      <c r="B21" s="13">
        <v>97</v>
      </c>
      <c r="C21" s="13">
        <v>85.6</v>
      </c>
      <c r="D21" s="11">
        <f aca="true" t="shared" si="4" ref="D20:D28">C21-B21</f>
        <v>-11.400000000000006</v>
      </c>
      <c r="E21" s="13">
        <v>534</v>
      </c>
      <c r="F21" s="13">
        <v>250</v>
      </c>
      <c r="G21" s="11">
        <f aca="true" t="shared" si="5" ref="G20:G28">F21-E21</f>
        <v>-284</v>
      </c>
      <c r="H21" s="13">
        <v>75</v>
      </c>
      <c r="I21" s="13">
        <v>11.41</v>
      </c>
      <c r="J21" s="11">
        <f aca="true" t="shared" si="6" ref="J20:J28">I21-H21</f>
        <v>-63.59</v>
      </c>
      <c r="K21" s="13">
        <v>360</v>
      </c>
      <c r="L21" s="13">
        <v>369.71</v>
      </c>
      <c r="M21" s="11">
        <f t="shared" si="3"/>
        <v>9.70999999999998</v>
      </c>
    </row>
    <row r="22" spans="1:13" ht="15.75" customHeight="1">
      <c r="A22" s="10" t="s">
        <v>15</v>
      </c>
      <c r="B22" s="13">
        <v>130</v>
      </c>
      <c r="C22" s="13">
        <v>35</v>
      </c>
      <c r="D22" s="11">
        <f t="shared" si="4"/>
        <v>-95</v>
      </c>
      <c r="E22" s="13">
        <v>780</v>
      </c>
      <c r="F22" s="13">
        <v>18</v>
      </c>
      <c r="G22" s="11">
        <f t="shared" si="5"/>
        <v>-762</v>
      </c>
      <c r="H22" s="13">
        <v>75</v>
      </c>
      <c r="I22" s="13">
        <v>1.06</v>
      </c>
      <c r="J22" s="11">
        <f t="shared" si="6"/>
        <v>-73.94</v>
      </c>
      <c r="K22" s="13">
        <v>540</v>
      </c>
      <c r="L22" s="13">
        <v>202.75</v>
      </c>
      <c r="M22" s="11">
        <f t="shared" si="3"/>
        <v>-337.25</v>
      </c>
    </row>
    <row r="23" spans="1:13" ht="15.75" customHeight="1">
      <c r="A23" s="10" t="s">
        <v>16</v>
      </c>
      <c r="B23" s="11">
        <v>186</v>
      </c>
      <c r="C23" s="11">
        <v>32</v>
      </c>
      <c r="D23" s="11">
        <f t="shared" si="4"/>
        <v>-154</v>
      </c>
      <c r="E23" s="11">
        <v>265</v>
      </c>
      <c r="F23" s="11">
        <v>210</v>
      </c>
      <c r="G23" s="11">
        <f t="shared" si="5"/>
        <v>-55</v>
      </c>
      <c r="H23" s="11">
        <v>150</v>
      </c>
      <c r="I23" s="11">
        <v>155</v>
      </c>
      <c r="J23" s="11">
        <f t="shared" si="6"/>
        <v>5</v>
      </c>
      <c r="K23" s="11">
        <v>683</v>
      </c>
      <c r="L23" s="11">
        <v>685</v>
      </c>
      <c r="M23" s="11">
        <f t="shared" si="3"/>
        <v>2</v>
      </c>
    </row>
    <row r="24" spans="1:13" ht="15.75" customHeight="1">
      <c r="A24" s="10" t="s">
        <v>17</v>
      </c>
      <c r="B24" s="14">
        <v>182</v>
      </c>
      <c r="C24" s="14">
        <v>158</v>
      </c>
      <c r="D24" s="11">
        <f t="shared" si="4"/>
        <v>-24</v>
      </c>
      <c r="E24" s="14">
        <v>151</v>
      </c>
      <c r="F24" s="14">
        <v>146</v>
      </c>
      <c r="G24" s="11">
        <f t="shared" si="5"/>
        <v>-5</v>
      </c>
      <c r="H24" s="14">
        <v>22</v>
      </c>
      <c r="I24" s="14">
        <v>8</v>
      </c>
      <c r="J24" s="11">
        <f t="shared" si="6"/>
        <v>-14</v>
      </c>
      <c r="K24" s="14">
        <v>600</v>
      </c>
      <c r="L24" s="14">
        <v>120</v>
      </c>
      <c r="M24" s="11">
        <f t="shared" si="3"/>
        <v>-480</v>
      </c>
    </row>
    <row r="25" spans="1:13" ht="15.75" customHeight="1">
      <c r="A25" s="10" t="s">
        <v>18</v>
      </c>
      <c r="B25" s="15">
        <v>212</v>
      </c>
      <c r="C25" s="15">
        <v>43</v>
      </c>
      <c r="D25" s="11">
        <f t="shared" si="4"/>
        <v>-169</v>
      </c>
      <c r="E25" s="15">
        <v>256</v>
      </c>
      <c r="F25" s="15">
        <v>15</v>
      </c>
      <c r="G25" s="11">
        <f t="shared" si="5"/>
        <v>-241</v>
      </c>
      <c r="H25" s="15">
        <v>100</v>
      </c>
      <c r="I25" s="15">
        <v>0</v>
      </c>
      <c r="J25" s="11">
        <f t="shared" si="6"/>
        <v>-100</v>
      </c>
      <c r="K25" s="15">
        <v>260</v>
      </c>
      <c r="L25" s="15">
        <v>0</v>
      </c>
      <c r="M25" s="11">
        <f t="shared" si="3"/>
        <v>-260</v>
      </c>
    </row>
    <row r="26" spans="1:13" ht="15.75" customHeight="1">
      <c r="A26" s="10" t="s">
        <v>19</v>
      </c>
      <c r="B26" s="11">
        <v>240</v>
      </c>
      <c r="C26" s="11">
        <v>51.2</v>
      </c>
      <c r="D26" s="11">
        <f t="shared" si="4"/>
        <v>-188.8</v>
      </c>
      <c r="E26" s="11">
        <v>270</v>
      </c>
      <c r="F26" s="11">
        <v>87.9</v>
      </c>
      <c r="G26" s="11">
        <f t="shared" si="5"/>
        <v>-182.1</v>
      </c>
      <c r="H26" s="11">
        <v>49.32</v>
      </c>
      <c r="I26" s="11">
        <v>18.3</v>
      </c>
      <c r="J26" s="11">
        <f t="shared" si="6"/>
        <v>-31.02</v>
      </c>
      <c r="K26" s="11">
        <v>306.84</v>
      </c>
      <c r="L26" s="11">
        <v>108.86</v>
      </c>
      <c r="M26" s="11">
        <f t="shared" si="3"/>
        <v>-197.97999999999996</v>
      </c>
    </row>
    <row r="27" spans="1:13" ht="15.75" customHeight="1">
      <c r="A27" s="10" t="s">
        <v>20</v>
      </c>
      <c r="B27" s="11">
        <v>522</v>
      </c>
      <c r="C27" s="11">
        <v>123.19</v>
      </c>
      <c r="D27" s="11">
        <f t="shared" si="4"/>
        <v>-398.81</v>
      </c>
      <c r="E27" s="11">
        <v>540</v>
      </c>
      <c r="F27" s="11">
        <v>146</v>
      </c>
      <c r="G27" s="11">
        <f t="shared" si="5"/>
        <v>-394</v>
      </c>
      <c r="H27" s="11">
        <v>263</v>
      </c>
      <c r="I27" s="11">
        <v>82</v>
      </c>
      <c r="J27" s="11">
        <f t="shared" si="6"/>
        <v>-181</v>
      </c>
      <c r="K27" s="11">
        <v>400</v>
      </c>
      <c r="L27" s="11">
        <v>160</v>
      </c>
      <c r="M27" s="11">
        <f t="shared" si="3"/>
        <v>-240</v>
      </c>
    </row>
    <row r="28" spans="1:13" ht="15.75" customHeight="1">
      <c r="A28" s="21" t="s">
        <v>21</v>
      </c>
      <c r="B28" s="11">
        <v>320</v>
      </c>
      <c r="C28" s="11">
        <v>52</v>
      </c>
      <c r="D28" s="11">
        <f t="shared" si="4"/>
        <v>-268</v>
      </c>
      <c r="E28" s="11">
        <v>260</v>
      </c>
      <c r="F28" s="11">
        <v>79</v>
      </c>
      <c r="G28" s="11">
        <f t="shared" si="5"/>
        <v>-181</v>
      </c>
      <c r="H28" s="11">
        <v>30</v>
      </c>
      <c r="I28" s="11">
        <v>28.3</v>
      </c>
      <c r="J28" s="11">
        <f t="shared" si="6"/>
        <v>-1.6999999999999993</v>
      </c>
      <c r="K28" s="11">
        <v>160</v>
      </c>
      <c r="L28" s="11">
        <v>109</v>
      </c>
      <c r="M28" s="11">
        <f t="shared" si="3"/>
        <v>-51</v>
      </c>
    </row>
  </sheetData>
  <sheetProtection/>
  <mergeCells count="14">
    <mergeCell ref="A1:M1"/>
    <mergeCell ref="F2:H2"/>
    <mergeCell ref="J2:M2"/>
    <mergeCell ref="A3:C3"/>
    <mergeCell ref="B4:D4"/>
    <mergeCell ref="E4:G4"/>
    <mergeCell ref="H4:J4"/>
    <mergeCell ref="K4:M4"/>
    <mergeCell ref="D16:H16"/>
    <mergeCell ref="K16:M16"/>
    <mergeCell ref="B17:D17"/>
    <mergeCell ref="E17:G17"/>
    <mergeCell ref="H17:J17"/>
    <mergeCell ref="K17:M17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临沧县农业局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临沧县农业局</dc:creator>
  <cp:keywords/>
  <dc:description/>
  <cp:lastModifiedBy>user</cp:lastModifiedBy>
  <cp:lastPrinted>2019-02-13T09:40:55Z</cp:lastPrinted>
  <dcterms:created xsi:type="dcterms:W3CDTF">2004-04-07T01:37:41Z</dcterms:created>
  <dcterms:modified xsi:type="dcterms:W3CDTF">2022-02-11T01:07:14Z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