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<sst xmlns="http://schemas.openxmlformats.org/spreadsheetml/2006/main" count="53" uniqueCount="47">
  <si>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</si>
  <si>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</si>
  <si>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</si>
  <si>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</si>
  <si>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</si>
  <si>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</si>
  <si>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</si>
  <si>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</si>
  <si>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</si>
  <si>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</si>
  <si>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</si>
  <si>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</si>
  <si>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</si>
  <si>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</si>
  <si>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</si>
  <si>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</si>
  <si>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</si>
  <si>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</si>
  <si>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</si>
  <si>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</si>
  <si>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</si>
  <si>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</si>
  <si>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</si>
  <si>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</si>
  <si>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
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</si>
  <si>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</si>
  <si>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</si>
  <si>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</si>
  <si>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</si>
  <si>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</si>
  <si>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</si>
  <si>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</si>
  <si>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</si>
  <si>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</si>
  <si>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</si>
  <si>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</si>
  <si>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</si>
  <si>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</si>
  <si>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</si>
  <si>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 xml:space="preserve"> 肖  恋 </t>
  </si>
  <si>
    <t>耿马</t>
  </si>
  <si>
    <t>王巧萍</t>
  </si>
  <si>
    <t>沧源</t>
  </si>
  <si>
    <t>田　芳</t>
  </si>
  <si>
    <t>填报人：陈家鹏</t>
  </si>
  <si>
    <t>审核人：高继武</t>
  </si>
  <si>
    <t>填报日期：2022.4.10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</si>
</sst>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S13" sqref="S13"/>
    </sheetView>
  </sheetViews>
  <sheetFormatPr defaultColWidth="9.00390625" defaultRowHeight="14.25"/>
  <cols>
    <col min="1" max="11" width="6.75390625" style="0" customWidth="1"/>
    <col min="12" max="12" width="7.875" style="0" customWidth="1"/>
    <col min="13" max="14" width="6.75390625" style="0" customWidth="1"/>
    <col min="15" max="15" width="6.00390625" style="0" customWidth="1"/>
    <col min="16" max="16" width="6.375" style="0" customWidth="1"/>
    <col min="17" max="18" width="6.75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20" t="s">
        <v>1</v>
      </c>
      <c r="O2" s="20"/>
      <c r="P2" s="20"/>
      <c r="Q2" s="20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21"/>
      <c r="N3" s="22" t="s">
        <v>3</v>
      </c>
      <c r="O3" s="22"/>
      <c r="P3" s="22"/>
      <c r="Q3" s="22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23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9"/>
      <c r="E5" s="9"/>
      <c r="F5" s="4" t="s">
        <v>10</v>
      </c>
      <c r="G5" s="10" t="s">
        <v>7</v>
      </c>
      <c r="H5" s="11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5.5" customHeight="1">
      <c r="A6" s="12" t="s">
        <v>20</v>
      </c>
      <c r="B6" s="13"/>
      <c r="C6" s="12" t="s">
        <v>21</v>
      </c>
      <c r="D6" s="12" t="s">
        <v>22</v>
      </c>
      <c r="E6" s="12" t="s">
        <v>13</v>
      </c>
      <c r="F6" s="13"/>
      <c r="G6" s="14" t="s">
        <v>23</v>
      </c>
      <c r="H6" s="14" t="s">
        <v>24</v>
      </c>
      <c r="I6" s="24" t="s">
        <v>21</v>
      </c>
      <c r="J6" s="24" t="s">
        <v>21</v>
      </c>
      <c r="K6" s="13"/>
      <c r="L6" s="13"/>
      <c r="M6" s="13"/>
      <c r="N6" s="13"/>
      <c r="O6" s="13"/>
      <c r="P6" s="13"/>
      <c r="Q6" s="13"/>
      <c r="R6" s="13"/>
    </row>
    <row r="7" spans="1:18" ht="24" customHeight="1">
      <c r="A7" s="15" t="s">
        <v>25</v>
      </c>
      <c r="B7" s="16" t="s">
        <v>26</v>
      </c>
      <c r="C7" s="17">
        <f aca="true" t="shared" si="0" ref="C7:J7">C9+C11+C12+C13+C14+C15+C16</f>
        <v>3435</v>
      </c>
      <c r="D7" s="17">
        <f t="shared" si="0"/>
        <v>1918</v>
      </c>
      <c r="E7" s="17">
        <f t="shared" si="0"/>
        <v>435</v>
      </c>
      <c r="F7" s="17">
        <f t="shared" si="0"/>
        <v>24602</v>
      </c>
      <c r="G7" s="17">
        <f t="shared" si="0"/>
        <v>21968</v>
      </c>
      <c r="H7" s="17">
        <f t="shared" si="0"/>
        <v>10705</v>
      </c>
      <c r="I7" s="17">
        <f t="shared" si="0"/>
        <v>7184.5</v>
      </c>
      <c r="J7" s="17">
        <f t="shared" si="0"/>
        <v>6183</v>
      </c>
      <c r="K7" s="17">
        <f>K9+K10+K11+K12+K13+K14+K15+K16</f>
        <v>1722.5</v>
      </c>
      <c r="L7" s="17">
        <f>M7+N7+O7+P7+Q7+R7</f>
        <v>297992</v>
      </c>
      <c r="M7" s="17">
        <f>M9+M10+M11+M12+M13+M14+M15+M16</f>
        <v>96060</v>
      </c>
      <c r="N7" s="17">
        <f>N9+N10+N11+N12+N13+N14+N15+N16</f>
        <v>39675</v>
      </c>
      <c r="O7" s="17">
        <f>O9+O10+O11+O12+O13+O14+O15+O16</f>
        <v>3186</v>
      </c>
      <c r="P7" s="17">
        <f>P9+P10+P11+P12+P13+P14+P15+P16</f>
        <v>882</v>
      </c>
      <c r="Q7" s="17">
        <f>Q9+Q10+Q11+Q12+Q13+Q14+Q15+Q16</f>
        <v>88810</v>
      </c>
      <c r="R7" s="17">
        <f>R9+R10+R11+R12+R13+R14+R15+R16</f>
        <v>69379</v>
      </c>
    </row>
    <row r="8" spans="1:18" ht="24" customHeight="1">
      <c r="A8" s="18" t="s">
        <v>27</v>
      </c>
      <c r="B8" s="16"/>
      <c r="C8" s="17">
        <f>C7-3436.5</f>
        <v>-1.5</v>
      </c>
      <c r="D8" s="17">
        <f>D7-2185.5</f>
        <v>-267.5</v>
      </c>
      <c r="E8" s="17">
        <f>E7-97</f>
        <v>338</v>
      </c>
      <c r="F8" s="17">
        <f>F7-25654</f>
        <v>-1052</v>
      </c>
      <c r="G8" s="17">
        <f>G7-22312</f>
        <v>-344</v>
      </c>
      <c r="H8" s="17">
        <f>H7-12801</f>
        <v>-2096</v>
      </c>
      <c r="I8" s="17">
        <f>I7-12757</f>
        <v>-5572.5</v>
      </c>
      <c r="J8" s="17">
        <f>J7-9747</f>
        <v>-3564</v>
      </c>
      <c r="K8" s="17">
        <f>K7-2270</f>
        <v>-547.5</v>
      </c>
      <c r="L8" s="17">
        <f>L7-285399</f>
        <v>12593</v>
      </c>
      <c r="M8" s="17">
        <f>M7-100451</f>
        <v>-4391</v>
      </c>
      <c r="N8" s="17">
        <f>N7-39431</f>
        <v>244</v>
      </c>
      <c r="O8" s="17">
        <f>O7-760</f>
        <v>2426</v>
      </c>
      <c r="P8" s="17">
        <f>P7-295</f>
        <v>587</v>
      </c>
      <c r="Q8" s="17">
        <f>Q7-80093</f>
        <v>8717</v>
      </c>
      <c r="R8" s="17">
        <f>R7-65129</f>
        <v>4250</v>
      </c>
    </row>
    <row r="9" spans="1:18" ht="24" customHeight="1">
      <c r="A9" s="16" t="s">
        <v>28</v>
      </c>
      <c r="B9" s="16" t="s">
        <v>29</v>
      </c>
      <c r="C9" s="17">
        <v>310</v>
      </c>
      <c r="D9" s="17">
        <v>310</v>
      </c>
      <c r="E9" s="17">
        <v>20</v>
      </c>
      <c r="F9" s="17">
        <v>170</v>
      </c>
      <c r="G9" s="17">
        <v>170</v>
      </c>
      <c r="H9" s="17">
        <v>0</v>
      </c>
      <c r="I9" s="17">
        <v>70.5</v>
      </c>
      <c r="J9" s="17">
        <v>10</v>
      </c>
      <c r="K9" s="17">
        <v>60.5</v>
      </c>
      <c r="L9" s="17">
        <f>M9+N9+O9+P9+Q9+R9</f>
        <v>15873</v>
      </c>
      <c r="M9" s="17">
        <v>5730</v>
      </c>
      <c r="N9" s="17">
        <v>1260</v>
      </c>
      <c r="O9" s="17">
        <v>0</v>
      </c>
      <c r="P9" s="17">
        <v>0</v>
      </c>
      <c r="Q9" s="17">
        <v>8883</v>
      </c>
      <c r="R9" s="17">
        <v>0</v>
      </c>
    </row>
    <row r="10" spans="1:18" ht="24" customHeight="1">
      <c r="A10" s="16" t="s">
        <v>30</v>
      </c>
      <c r="B10" s="16" t="s">
        <v>31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2132</v>
      </c>
      <c r="J10" s="17">
        <v>2132</v>
      </c>
      <c r="K10" s="17">
        <v>1662</v>
      </c>
      <c r="L10" s="17">
        <f aca="true" t="shared" si="1" ref="L10:L16">M10+N10+O10+P10+Q10+R10</f>
        <v>17218</v>
      </c>
      <c r="M10" s="17">
        <v>9783</v>
      </c>
      <c r="N10" s="17">
        <v>112</v>
      </c>
      <c r="O10" s="17">
        <v>0</v>
      </c>
      <c r="P10" s="17">
        <v>244</v>
      </c>
      <c r="Q10" s="17">
        <v>6719</v>
      </c>
      <c r="R10" s="17">
        <v>360</v>
      </c>
    </row>
    <row r="11" spans="1:18" ht="24" customHeight="1">
      <c r="A11" s="16" t="s">
        <v>32</v>
      </c>
      <c r="B11" s="16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3786</v>
      </c>
      <c r="J11" s="17">
        <v>3391</v>
      </c>
      <c r="K11" s="17">
        <v>0</v>
      </c>
      <c r="L11" s="17">
        <f t="shared" si="1"/>
        <v>6352</v>
      </c>
      <c r="M11" s="17">
        <v>1210</v>
      </c>
      <c r="N11" s="17">
        <v>150</v>
      </c>
      <c r="O11" s="17">
        <v>0</v>
      </c>
      <c r="P11" s="17">
        <v>0</v>
      </c>
      <c r="Q11" s="17">
        <v>4992</v>
      </c>
      <c r="R11" s="25">
        <v>0</v>
      </c>
    </row>
    <row r="12" spans="1:18" ht="24" customHeight="1">
      <c r="A12" s="16" t="s">
        <v>34</v>
      </c>
      <c r="B12" s="16" t="s">
        <v>35</v>
      </c>
      <c r="C12" s="17">
        <v>215</v>
      </c>
      <c r="D12" s="17">
        <v>215</v>
      </c>
      <c r="E12" s="17"/>
      <c r="F12" s="17">
        <v>3225</v>
      </c>
      <c r="G12" s="17">
        <v>3225</v>
      </c>
      <c r="H12" s="17">
        <v>3225</v>
      </c>
      <c r="I12" s="17">
        <v>2782</v>
      </c>
      <c r="J12" s="17">
        <v>2782</v>
      </c>
      <c r="K12" s="17">
        <v>0</v>
      </c>
      <c r="L12" s="17">
        <f t="shared" si="1"/>
        <v>132862</v>
      </c>
      <c r="M12" s="17">
        <v>18243</v>
      </c>
      <c r="N12" s="17">
        <v>19961</v>
      </c>
      <c r="O12" s="17"/>
      <c r="P12" s="17"/>
      <c r="Q12" s="17">
        <v>38919</v>
      </c>
      <c r="R12" s="17">
        <v>55739</v>
      </c>
    </row>
    <row r="13" spans="1:18" ht="24" customHeight="1">
      <c r="A13" s="16" t="s">
        <v>36</v>
      </c>
      <c r="B13" s="16" t="s">
        <v>37</v>
      </c>
      <c r="C13" s="17">
        <v>30</v>
      </c>
      <c r="D13" s="17">
        <v>30</v>
      </c>
      <c r="E13" s="17">
        <v>0</v>
      </c>
      <c r="F13" s="17">
        <v>180</v>
      </c>
      <c r="G13" s="17">
        <v>0</v>
      </c>
      <c r="H13" s="17">
        <v>100</v>
      </c>
      <c r="I13" s="17">
        <v>180</v>
      </c>
      <c r="J13" s="17">
        <v>0</v>
      </c>
      <c r="K13" s="17">
        <v>0</v>
      </c>
      <c r="L13" s="17">
        <f t="shared" si="1"/>
        <v>25160</v>
      </c>
      <c r="M13" s="17">
        <v>10990</v>
      </c>
      <c r="N13" s="17">
        <v>10820</v>
      </c>
      <c r="O13" s="17">
        <v>0</v>
      </c>
      <c r="P13" s="17">
        <v>0</v>
      </c>
      <c r="Q13" s="17">
        <v>3350</v>
      </c>
      <c r="R13" s="17">
        <v>0</v>
      </c>
    </row>
    <row r="14" spans="1:18" ht="24" customHeight="1">
      <c r="A14" s="16" t="s">
        <v>38</v>
      </c>
      <c r="B14" s="16" t="s">
        <v>39</v>
      </c>
      <c r="C14" s="16">
        <v>1392</v>
      </c>
      <c r="D14" s="16">
        <v>1072</v>
      </c>
      <c r="E14" s="16">
        <v>328</v>
      </c>
      <c r="F14" s="16">
        <v>5393</v>
      </c>
      <c r="G14" s="16">
        <v>5093</v>
      </c>
      <c r="H14" s="16">
        <v>0</v>
      </c>
      <c r="I14" s="16">
        <v>0</v>
      </c>
      <c r="J14" s="16">
        <v>0</v>
      </c>
      <c r="K14" s="16">
        <v>0</v>
      </c>
      <c r="L14" s="17">
        <f t="shared" si="1"/>
        <v>9345</v>
      </c>
      <c r="M14" s="17">
        <v>6</v>
      </c>
      <c r="N14" s="17">
        <v>4850</v>
      </c>
      <c r="O14" s="17"/>
      <c r="P14" s="17"/>
      <c r="Q14" s="17">
        <v>4489</v>
      </c>
      <c r="R14" s="17">
        <v>0</v>
      </c>
    </row>
    <row r="15" spans="1:18" ht="24" customHeight="1">
      <c r="A15" s="16" t="s">
        <v>40</v>
      </c>
      <c r="B15" s="16" t="s">
        <v>41</v>
      </c>
      <c r="C15" s="17">
        <v>1100</v>
      </c>
      <c r="D15" s="17"/>
      <c r="E15" s="17"/>
      <c r="F15" s="17">
        <v>14980</v>
      </c>
      <c r="G15" s="17">
        <v>13480</v>
      </c>
      <c r="H15" s="17">
        <v>7380</v>
      </c>
      <c r="I15" s="16">
        <v>100</v>
      </c>
      <c r="J15" s="16">
        <v>0</v>
      </c>
      <c r="K15" s="16">
        <v>0</v>
      </c>
      <c r="L15" s="17">
        <f t="shared" si="1"/>
        <v>28444</v>
      </c>
      <c r="M15" s="17">
        <v>12261</v>
      </c>
      <c r="N15" s="17">
        <v>2522</v>
      </c>
      <c r="O15" s="17"/>
      <c r="P15" s="17"/>
      <c r="Q15" s="17">
        <v>13461</v>
      </c>
      <c r="R15" s="17">
        <v>200</v>
      </c>
    </row>
    <row r="16" spans="1:18" ht="24" customHeight="1">
      <c r="A16" s="16" t="s">
        <v>42</v>
      </c>
      <c r="B16" s="16" t="s">
        <v>43</v>
      </c>
      <c r="C16" s="17">
        <v>388</v>
      </c>
      <c r="D16" s="17">
        <v>291</v>
      </c>
      <c r="E16" s="17">
        <v>87</v>
      </c>
      <c r="F16" s="15">
        <v>654</v>
      </c>
      <c r="G16" s="17"/>
      <c r="H16" s="17"/>
      <c r="I16" s="16">
        <v>266</v>
      </c>
      <c r="J16" s="16">
        <v>0</v>
      </c>
      <c r="K16" s="16">
        <v>0</v>
      </c>
      <c r="L16" s="17">
        <f t="shared" si="1"/>
        <v>62738</v>
      </c>
      <c r="M16" s="17">
        <v>37837</v>
      </c>
      <c r="N16" s="17"/>
      <c r="O16" s="17">
        <v>3186</v>
      </c>
      <c r="P16" s="17">
        <v>638</v>
      </c>
      <c r="Q16" s="17">
        <v>7997</v>
      </c>
      <c r="R16" s="17">
        <v>13080</v>
      </c>
    </row>
    <row r="17" spans="1:14" ht="21.75" customHeight="1">
      <c r="A17" t="s">
        <v>44</v>
      </c>
      <c r="G17" s="19" t="s">
        <v>45</v>
      </c>
      <c r="H17" s="19"/>
      <c r="I17" s="19"/>
      <c r="J17" s="19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2022-04-11T09:25:55Z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