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2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" sheetId="9" r:id="rId9"/>
  </sheets>
  <definedNames/>
  <calcPr fullCalcOnLoad="1"/>
</workbook>
</file>

<file path=xl/sharedStrings.xml><?xml version="1.0" encoding="utf-8"?>
<sst xmlns="http://schemas.openxmlformats.org/spreadsheetml/2006/main" count="302" uniqueCount="60">
  <si>
    <t>冬季农业开发产量产值预计情况统计表</t>
  </si>
  <si>
    <t>表　　号：LCN004</t>
  </si>
  <si>
    <t>制定机关：临沧市农业局</t>
  </si>
  <si>
    <t>批准机关：临沧市统计局</t>
  </si>
  <si>
    <t>批准文号：临政统函（2010）28号</t>
  </si>
  <si>
    <t>有 效 期：2013年12月</t>
  </si>
  <si>
    <r>
      <t>单位：亩、吨、公斤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亩、万元、元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亩、元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人、人</t>
    </r>
  </si>
  <si>
    <t xml:space="preserve">项目
</t>
  </si>
  <si>
    <t xml:space="preserve">
完成
面积
</t>
  </si>
  <si>
    <t xml:space="preserve">产量
</t>
  </si>
  <si>
    <t xml:space="preserve">单产
</t>
  </si>
  <si>
    <t xml:space="preserve">产值
</t>
  </si>
  <si>
    <t xml:space="preserve">亩产
值
</t>
  </si>
  <si>
    <t>项目区新增产值</t>
  </si>
  <si>
    <t>项目区
农民人
均增收</t>
  </si>
  <si>
    <r>
      <t xml:space="preserve">
项目区人数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 xml:space="preserve">
</t>
    </r>
  </si>
  <si>
    <t>省地县投
入资金</t>
  </si>
  <si>
    <t>合计</t>
  </si>
  <si>
    <r>
      <t>1</t>
    </r>
    <r>
      <rPr>
        <sz val="10"/>
        <rFont val="宋体"/>
        <family val="0"/>
      </rPr>
      <t>、冬早蔬菜</t>
    </r>
  </si>
  <si>
    <r>
      <t>2</t>
    </r>
    <r>
      <rPr>
        <sz val="10"/>
        <rFont val="宋体"/>
        <family val="0"/>
      </rPr>
      <t>、冬马铃薯</t>
    </r>
  </si>
  <si>
    <r>
      <t>3</t>
    </r>
    <r>
      <rPr>
        <sz val="10"/>
        <rFont val="宋体"/>
        <family val="0"/>
      </rPr>
      <t>、冬玉米</t>
    </r>
  </si>
  <si>
    <r>
      <t>4</t>
    </r>
    <r>
      <rPr>
        <sz val="10"/>
        <rFont val="宋体"/>
        <family val="0"/>
      </rPr>
      <t>、冬亚麻</t>
    </r>
  </si>
  <si>
    <r>
      <t>5</t>
    </r>
    <r>
      <rPr>
        <sz val="10"/>
        <rFont val="宋体"/>
        <family val="0"/>
      </rPr>
      <t>、冬大豆</t>
    </r>
  </si>
  <si>
    <r>
      <t>6</t>
    </r>
    <r>
      <rPr>
        <sz val="10"/>
        <rFont val="宋体"/>
        <family val="0"/>
      </rPr>
      <t>、冬油菜</t>
    </r>
  </si>
  <si>
    <r>
      <t>7</t>
    </r>
    <r>
      <rPr>
        <sz val="10"/>
        <rFont val="宋体"/>
        <family val="0"/>
      </rPr>
      <t>、大麦</t>
    </r>
  </si>
  <si>
    <r>
      <t>8</t>
    </r>
    <r>
      <rPr>
        <sz val="10"/>
        <rFont val="宋体"/>
        <family val="0"/>
      </rPr>
      <t>、小麦</t>
    </r>
    <r>
      <rPr>
        <sz val="10"/>
        <rFont val="Times New Roman"/>
        <family val="1"/>
      </rPr>
      <t xml:space="preserve"> </t>
    </r>
  </si>
  <si>
    <r>
      <t>9</t>
    </r>
    <r>
      <rPr>
        <sz val="10"/>
        <rFont val="宋体"/>
        <family val="0"/>
      </rPr>
      <t>、大田种草</t>
    </r>
  </si>
  <si>
    <r>
      <t>10</t>
    </r>
    <r>
      <rPr>
        <sz val="10"/>
        <rFont val="宋体"/>
        <family val="0"/>
      </rPr>
      <t>、冬闲田养殖</t>
    </r>
  </si>
  <si>
    <r>
      <t>11</t>
    </r>
    <r>
      <rPr>
        <sz val="10"/>
        <rFont val="宋体"/>
        <family val="0"/>
      </rPr>
      <t>、其他特色作物</t>
    </r>
  </si>
  <si>
    <r>
      <t>填报单位：沧源</t>
    </r>
    <r>
      <rPr>
        <sz val="10"/>
        <rFont val="Times New Roman"/>
        <family val="1"/>
      </rPr>
      <t xml:space="preserve">  </t>
    </r>
  </si>
  <si>
    <t>填报人：</t>
  </si>
  <si>
    <t>填报时期：</t>
  </si>
  <si>
    <t>2018、02、28</t>
  </si>
  <si>
    <r>
      <t>填报单位：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耿马</t>
    </r>
  </si>
  <si>
    <r>
      <t>7</t>
    </r>
    <r>
      <rPr>
        <sz val="10"/>
        <rFont val="宋体"/>
        <family val="0"/>
      </rPr>
      <t>、啤饲大麦</t>
    </r>
  </si>
  <si>
    <r>
      <t>8</t>
    </r>
    <r>
      <rPr>
        <sz val="10"/>
        <rFont val="宋体"/>
        <family val="0"/>
      </rPr>
      <t>、优质小麦</t>
    </r>
    <r>
      <rPr>
        <sz val="10"/>
        <rFont val="Times New Roman"/>
        <family val="1"/>
      </rPr>
      <t xml:space="preserve"> </t>
    </r>
  </si>
  <si>
    <r>
      <t>填报单位：双江</t>
    </r>
    <r>
      <rPr>
        <sz val="10"/>
        <rFont val="Times New Roman"/>
        <family val="1"/>
      </rPr>
      <t xml:space="preserve">  </t>
    </r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</si>
  <si>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、02、28</t>
    </r>
  </si>
  <si>
    <r>
      <t>注：</t>
    </r>
    <r>
      <rPr>
        <sz val="10"/>
        <rFont val="宋体"/>
        <family val="0"/>
      </rPr>
      <t>1、冬农开发总产量说明：蔬菜、冬马铃薯、冬玉米（带包叶的玉米棒）、冬大豆（带杆带皮）、大田种草、冬闲田养殖（暂养鱼苗三个月）产量为鲜重，早青蚕豆、早青豌豆产量按干豆计算，产值干、鲜各占50%，干豆产值为186.92万元，鲜豆（鲜豆荚）产值为560.76万元，鲜豆与干豆产量相折按4：1折算。</t>
    </r>
  </si>
  <si>
    <t>　　2.冬早蔬菜中，含鲜食菜用豌豆面积4070亩，亩产800公斤。　3.其他特色作物为西瓜、甜瓜。</t>
  </si>
  <si>
    <t>57+8 救灾资金</t>
  </si>
  <si>
    <r>
      <t>填报单位：镇康</t>
    </r>
    <r>
      <rPr>
        <sz val="10"/>
        <rFont val="Times New Roman"/>
        <family val="1"/>
      </rPr>
      <t xml:space="preserve">  </t>
    </r>
  </si>
  <si>
    <t>2022、02、28</t>
  </si>
  <si>
    <r>
      <t>填报单位：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永德</t>
    </r>
  </si>
  <si>
    <t>省地县投
入(含农民)资金</t>
  </si>
  <si>
    <r>
      <t>填报单位：</t>
    </r>
    <r>
      <rPr>
        <sz val="10"/>
        <rFont val="Times New Roman"/>
        <family val="1"/>
      </rPr>
      <t xml:space="preserve">  </t>
    </r>
  </si>
  <si>
    <r>
      <t>填报时期：201</t>
    </r>
    <r>
      <rPr>
        <sz val="10"/>
        <rFont val="宋体"/>
        <family val="0"/>
      </rPr>
      <t>9</t>
    </r>
    <r>
      <rPr>
        <sz val="10"/>
        <rFont val="宋体"/>
        <family val="0"/>
      </rPr>
      <t>0228</t>
    </r>
  </si>
  <si>
    <r>
      <t>填报单位：</t>
    </r>
    <r>
      <rPr>
        <sz val="10"/>
        <rFont val="Times New Roman"/>
        <family val="1"/>
      </rPr>
      <t xml:space="preserve"> </t>
    </r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</si>
  <si>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\02\2</t>
    </r>
    <r>
      <rPr>
        <sz val="10"/>
        <rFont val="宋体"/>
        <family val="0"/>
      </rPr>
      <t>8</t>
    </r>
  </si>
  <si>
    <t>地县投
入资金(含农民投入)</t>
  </si>
  <si>
    <t>亩投入</t>
  </si>
  <si>
    <t>公斤/元</t>
  </si>
  <si>
    <t>临翔</t>
  </si>
  <si>
    <t>临沧市2022年冬季农业开发产量产值预计情况统计表</t>
  </si>
  <si>
    <t>去年合计数</t>
  </si>
  <si>
    <t>比上年增减数</t>
  </si>
  <si>
    <t>同比±%</t>
  </si>
  <si>
    <t>填报单位：临沧市农业局</t>
  </si>
  <si>
    <t>陈家鹏</t>
  </si>
  <si>
    <t>填报时期：2023.2.28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</si>
</sst>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0" fontId="4" fillId="0" borderId="10" xfId="63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63" applyFont="1" applyBorder="1" applyAlignment="1">
      <alignment horizontal="center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4">
      <selection activeCell="M18" sqref="M18"/>
    </sheetView>
  </sheetViews>
  <sheetFormatPr defaultColWidth="9.00390625" defaultRowHeight="14.25"/>
  <cols>
    <col min="1" max="1" width="14.125" style="0" customWidth="1"/>
    <col min="4" max="4" width="10.125" style="0" bestFit="1" customWidth="1"/>
    <col min="6" max="6" width="11.125" style="0" bestFit="1" customWidth="1"/>
    <col min="8" max="8" width="11.125" style="0" bestFit="1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6.7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</row>
    <row r="10" spans="1:10" ht="19.5" customHeight="1">
      <c r="A10" s="9" t="s">
        <v>17</v>
      </c>
      <c r="B10" s="9">
        <f>SUM(B11:B21)</f>
        <v>84174</v>
      </c>
      <c r="C10" s="9">
        <f aca="true" t="shared" si="0" ref="C10:J10">SUM(C11:C21)</f>
        <v>44557</v>
      </c>
      <c r="D10" s="9">
        <f>C10/B10*1000</f>
        <v>529.3439779504359</v>
      </c>
      <c r="E10" s="9">
        <f t="shared" si="0"/>
        <v>17240</v>
      </c>
      <c r="F10" s="9">
        <f>E10/B10*10000</f>
        <v>2048.138380022335</v>
      </c>
      <c r="G10" s="9">
        <f>SUM(G11:G21)</f>
        <v>210</v>
      </c>
      <c r="H10" s="9">
        <f>G10/I10*10000</f>
        <v>67.11194912275096</v>
      </c>
      <c r="I10" s="9">
        <f t="shared" si="0"/>
        <v>31291</v>
      </c>
      <c r="J10" s="9">
        <f t="shared" si="0"/>
        <v>35</v>
      </c>
    </row>
    <row r="11" spans="1:10" ht="19.5" customHeight="1">
      <c r="A11" s="13" t="s">
        <v>18</v>
      </c>
      <c r="B11" s="9">
        <v>30746</v>
      </c>
      <c r="C11" s="9">
        <v>33820</v>
      </c>
      <c r="D11" s="9">
        <v>1100</v>
      </c>
      <c r="E11" s="9">
        <v>13528</v>
      </c>
      <c r="F11" s="9">
        <v>4399</v>
      </c>
      <c r="G11" s="9">
        <v>96</v>
      </c>
      <c r="H11" s="9">
        <v>700</v>
      </c>
      <c r="I11" s="9">
        <v>14500</v>
      </c>
      <c r="J11" s="9">
        <v>10</v>
      </c>
    </row>
    <row r="12" spans="1:10" ht="19.5" customHeight="1">
      <c r="A12" s="14" t="s">
        <v>19</v>
      </c>
      <c r="B12" s="9">
        <v>726</v>
      </c>
      <c r="C12" s="9">
        <v>896</v>
      </c>
      <c r="D12" s="9">
        <v>1235</v>
      </c>
      <c r="E12" s="9">
        <v>448</v>
      </c>
      <c r="F12" s="9">
        <v>6170</v>
      </c>
      <c r="G12" s="9">
        <v>3</v>
      </c>
      <c r="H12" s="9">
        <v>510</v>
      </c>
      <c r="I12" s="9">
        <v>276</v>
      </c>
      <c r="J12" s="9">
        <v>2</v>
      </c>
    </row>
    <row r="13" spans="1:10" ht="19.5" customHeight="1">
      <c r="A13" s="14" t="s">
        <v>20</v>
      </c>
      <c r="B13" s="9">
        <v>12827</v>
      </c>
      <c r="C13" s="9">
        <v>2539</v>
      </c>
      <c r="D13" s="9">
        <v>198</v>
      </c>
      <c r="E13" s="9">
        <v>964</v>
      </c>
      <c r="F13" s="9">
        <v>751</v>
      </c>
      <c r="G13" s="9">
        <v>36</v>
      </c>
      <c r="H13" s="9">
        <v>530</v>
      </c>
      <c r="I13" s="9">
        <v>6130</v>
      </c>
      <c r="J13" s="9">
        <v>5</v>
      </c>
    </row>
    <row r="14" spans="1:10" ht="19.5" customHeight="1">
      <c r="A14" s="14" t="s">
        <v>21</v>
      </c>
      <c r="B14" s="9">
        <v>0</v>
      </c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14" t="s">
        <v>22</v>
      </c>
      <c r="B15" s="9">
        <v>603</v>
      </c>
      <c r="C15" s="9">
        <v>137</v>
      </c>
      <c r="D15" s="9">
        <v>228</v>
      </c>
      <c r="E15" s="9">
        <v>68</v>
      </c>
      <c r="F15" s="9">
        <v>1127</v>
      </c>
      <c r="G15" s="9">
        <v>4</v>
      </c>
      <c r="H15" s="9">
        <v>420</v>
      </c>
      <c r="I15" s="9">
        <v>95</v>
      </c>
      <c r="J15" s="9">
        <v>3</v>
      </c>
    </row>
    <row r="16" spans="1:10" ht="19.5" customHeight="1">
      <c r="A16" s="14" t="s">
        <v>23</v>
      </c>
      <c r="B16" s="9">
        <v>5167</v>
      </c>
      <c r="C16" s="9">
        <v>614</v>
      </c>
      <c r="D16" s="9">
        <v>119</v>
      </c>
      <c r="E16" s="9">
        <v>368</v>
      </c>
      <c r="F16" s="9">
        <v>712</v>
      </c>
      <c r="G16" s="9">
        <v>22</v>
      </c>
      <c r="H16" s="9">
        <v>680</v>
      </c>
      <c r="I16" s="9">
        <v>2700</v>
      </c>
      <c r="J16" s="9">
        <v>4</v>
      </c>
    </row>
    <row r="17" spans="1:10" ht="19.5" customHeight="1">
      <c r="A17" s="14" t="s">
        <v>24</v>
      </c>
      <c r="B17" s="9">
        <v>0</v>
      </c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14" t="s">
        <v>25</v>
      </c>
      <c r="B18" s="9">
        <v>1086</v>
      </c>
      <c r="C18" s="9">
        <v>249</v>
      </c>
      <c r="D18" s="9">
        <v>230</v>
      </c>
      <c r="E18" s="9">
        <v>124</v>
      </c>
      <c r="F18" s="9">
        <v>1141</v>
      </c>
      <c r="G18" s="9">
        <v>7</v>
      </c>
      <c r="H18" s="9">
        <v>470</v>
      </c>
      <c r="I18" s="9">
        <v>400</v>
      </c>
      <c r="J18" s="9">
        <v>3</v>
      </c>
    </row>
    <row r="19" spans="1:10" ht="19.5" customHeight="1">
      <c r="A19" s="14" t="s">
        <v>26</v>
      </c>
      <c r="B19" s="9">
        <v>0</v>
      </c>
      <c r="C19" s="9"/>
      <c r="D19" s="9"/>
      <c r="E19" s="9"/>
      <c r="F19" s="9"/>
      <c r="G19" s="9"/>
      <c r="H19" s="9"/>
      <c r="I19" s="9"/>
      <c r="J19" s="9"/>
    </row>
    <row r="20" spans="1:10" ht="19.5" customHeight="1">
      <c r="A20" s="14" t="s">
        <v>27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4.25">
      <c r="A21" s="14" t="s">
        <v>28</v>
      </c>
      <c r="B21" s="9">
        <v>33019</v>
      </c>
      <c r="C21" s="9">
        <v>6302</v>
      </c>
      <c r="D21" s="9">
        <f>C21/B21*1000</f>
        <v>190.85980798933946</v>
      </c>
      <c r="E21" s="9">
        <v>1740</v>
      </c>
      <c r="F21" s="9">
        <f>E21/B21*10000</f>
        <v>526.9693206941458</v>
      </c>
      <c r="G21" s="9">
        <v>42</v>
      </c>
      <c r="H21" s="9">
        <v>14</v>
      </c>
      <c r="I21" s="9">
        <v>7190</v>
      </c>
      <c r="J21" s="9">
        <v>8</v>
      </c>
    </row>
    <row r="22" spans="1:10" ht="14.25">
      <c r="A22" s="5" t="s">
        <v>29</v>
      </c>
      <c r="B22" s="5"/>
      <c r="C22" s="5"/>
      <c r="D22" s="5" t="s">
        <v>30</v>
      </c>
      <c r="E22" s="5"/>
      <c r="F22" s="5"/>
      <c r="G22" s="5"/>
      <c r="H22" s="5" t="s">
        <v>31</v>
      </c>
      <c r="I22" s="5" t="s">
        <v>32</v>
      </c>
      <c r="J22" s="5"/>
    </row>
  </sheetData>
  <sheetProtection/>
  <mergeCells count="7">
    <mergeCell ref="A1:J1"/>
    <mergeCell ref="G2:J2"/>
    <mergeCell ref="G3:J3"/>
    <mergeCell ref="G4:J4"/>
    <mergeCell ref="G5:J5"/>
    <mergeCell ref="G6:J6"/>
    <mergeCell ref="E7:J7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M9" sqref="M9"/>
    </sheetView>
  </sheetViews>
  <sheetFormatPr defaultColWidth="9.00390625" defaultRowHeight="14.25"/>
  <cols>
    <col min="1" max="1" width="14.1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6.7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</row>
    <row r="10" spans="1:10" ht="19.5" customHeight="1">
      <c r="A10" s="9" t="s">
        <v>17</v>
      </c>
      <c r="B10" s="9">
        <f>SUM(B11:B21)</f>
        <v>212320</v>
      </c>
      <c r="C10" s="9">
        <f aca="true" t="shared" si="0" ref="C10:J10">SUM(C11:C21)</f>
        <v>347128</v>
      </c>
      <c r="D10" s="9">
        <f>C10/B10*1000</f>
        <v>1634.9284099472495</v>
      </c>
      <c r="E10" s="9">
        <f t="shared" si="0"/>
        <v>102592.63</v>
      </c>
      <c r="F10" s="9">
        <v>4713.46</v>
      </c>
      <c r="G10" s="9">
        <f>G11+G12+G13+G14+G15+G16+G17+G18+G19+G20+G21</f>
        <v>2089.8300000000004</v>
      </c>
      <c r="H10" s="9">
        <f>G10/I10*10000</f>
        <v>96.31307521787423</v>
      </c>
      <c r="I10" s="9">
        <f t="shared" si="0"/>
        <v>216983</v>
      </c>
      <c r="J10" s="9">
        <f t="shared" si="0"/>
        <v>0</v>
      </c>
    </row>
    <row r="11" spans="1:10" ht="19.5" customHeight="1">
      <c r="A11" s="13" t="s">
        <v>18</v>
      </c>
      <c r="B11" s="9">
        <v>122790</v>
      </c>
      <c r="C11" s="9">
        <v>307410</v>
      </c>
      <c r="D11" s="9">
        <v>2503.5426337649646</v>
      </c>
      <c r="E11" s="9">
        <v>92706.45</v>
      </c>
      <c r="F11" s="9">
        <v>7550</v>
      </c>
      <c r="G11" s="9">
        <v>0</v>
      </c>
      <c r="H11" s="9">
        <v>0</v>
      </c>
      <c r="I11" s="9">
        <v>145252</v>
      </c>
      <c r="J11" s="9"/>
    </row>
    <row r="12" spans="1:10" ht="19.5" customHeight="1">
      <c r="A12" s="14" t="s">
        <v>19</v>
      </c>
      <c r="B12" s="9">
        <v>8000</v>
      </c>
      <c r="C12" s="9">
        <v>12000</v>
      </c>
      <c r="D12" s="9">
        <v>1500</v>
      </c>
      <c r="E12" s="9">
        <v>2984</v>
      </c>
      <c r="F12" s="9">
        <v>3730</v>
      </c>
      <c r="G12" s="9">
        <v>798.5</v>
      </c>
      <c r="H12" s="9">
        <v>664</v>
      </c>
      <c r="I12" s="9">
        <v>12026</v>
      </c>
      <c r="J12" s="9">
        <v>0</v>
      </c>
    </row>
    <row r="13" spans="1:10" ht="19.5" customHeight="1">
      <c r="A13" s="14" t="s">
        <v>20</v>
      </c>
      <c r="B13" s="9">
        <v>34076</v>
      </c>
      <c r="C13" s="9">
        <v>8553</v>
      </c>
      <c r="D13" s="9">
        <v>250.9977696912783</v>
      </c>
      <c r="E13" s="9">
        <v>2896.46</v>
      </c>
      <c r="F13" s="9">
        <v>850</v>
      </c>
      <c r="G13" s="9">
        <v>1035.26</v>
      </c>
      <c r="H13" s="9">
        <v>938</v>
      </c>
      <c r="I13" s="9">
        <v>11033</v>
      </c>
      <c r="J13" s="9">
        <v>0</v>
      </c>
    </row>
    <row r="14" spans="1:10" ht="19.5" customHeight="1">
      <c r="A14" s="14" t="s">
        <v>21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9.5" customHeight="1">
      <c r="A15" s="14" t="s">
        <v>22</v>
      </c>
      <c r="B15" s="9">
        <v>6940</v>
      </c>
      <c r="C15" s="9">
        <v>666</v>
      </c>
      <c r="D15" s="9">
        <v>95.96541786743516</v>
      </c>
      <c r="E15" s="9">
        <v>402.52</v>
      </c>
      <c r="F15" s="9">
        <v>580</v>
      </c>
      <c r="G15" s="9">
        <v>0</v>
      </c>
      <c r="H15" s="9">
        <v>0</v>
      </c>
      <c r="I15" s="9">
        <v>8023</v>
      </c>
      <c r="J15" s="9">
        <v>0</v>
      </c>
    </row>
    <row r="16" spans="1:10" ht="19.5" customHeight="1">
      <c r="A16" s="14" t="s">
        <v>23</v>
      </c>
      <c r="B16" s="9">
        <v>15042</v>
      </c>
      <c r="C16" s="9">
        <v>1865</v>
      </c>
      <c r="D16" s="9">
        <v>123.98617205158888</v>
      </c>
      <c r="E16" s="9">
        <v>962.688</v>
      </c>
      <c r="F16" s="9">
        <v>640</v>
      </c>
      <c r="G16" s="9">
        <v>254</v>
      </c>
      <c r="H16" s="9">
        <v>316</v>
      </c>
      <c r="I16" s="9">
        <v>8038</v>
      </c>
      <c r="J16" s="9">
        <v>0</v>
      </c>
    </row>
    <row r="17" spans="1:10" ht="19.5" customHeight="1">
      <c r="A17" s="14" t="s">
        <v>24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9.5" customHeight="1">
      <c r="A18" s="14" t="s">
        <v>25</v>
      </c>
      <c r="B18" s="9">
        <v>7112</v>
      </c>
      <c r="C18" s="9">
        <v>1067</v>
      </c>
      <c r="D18" s="9">
        <v>150.0281214848144</v>
      </c>
      <c r="E18" s="9">
        <v>327.152</v>
      </c>
      <c r="F18" s="9">
        <v>460</v>
      </c>
      <c r="G18" s="9">
        <v>2.07</v>
      </c>
      <c r="H18" s="9">
        <v>2.73</v>
      </c>
      <c r="I18" s="9">
        <v>7578</v>
      </c>
      <c r="J18" s="9">
        <v>0</v>
      </c>
    </row>
    <row r="19" spans="1:10" ht="19.5" customHeight="1">
      <c r="A19" s="14" t="s">
        <v>26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9.5" customHeight="1">
      <c r="A20" s="14" t="s">
        <v>27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7.25" customHeight="1">
      <c r="A21" s="14" t="s">
        <v>28</v>
      </c>
      <c r="B21" s="9">
        <v>18360</v>
      </c>
      <c r="C21" s="9">
        <v>15567</v>
      </c>
      <c r="D21" s="9">
        <v>847.875816993464</v>
      </c>
      <c r="E21" s="9">
        <v>2313.36</v>
      </c>
      <c r="F21" s="9">
        <v>1260</v>
      </c>
      <c r="G21" s="9">
        <v>0</v>
      </c>
      <c r="H21" s="9">
        <v>0</v>
      </c>
      <c r="I21" s="9">
        <v>25033</v>
      </c>
      <c r="J21" s="9">
        <v>0</v>
      </c>
    </row>
    <row r="22" spans="1:10" ht="14.25">
      <c r="A22" s="5" t="s">
        <v>33</v>
      </c>
      <c r="B22" s="5"/>
      <c r="C22" s="5"/>
      <c r="D22" s="5" t="s">
        <v>30</v>
      </c>
      <c r="E22" s="5"/>
      <c r="F22" s="5"/>
      <c r="G22" s="5"/>
      <c r="H22" s="5" t="s">
        <v>31</v>
      </c>
      <c r="I22" s="5" t="s">
        <v>32</v>
      </c>
      <c r="J22" s="5"/>
    </row>
    <row r="23" spans="2:10" ht="14.25">
      <c r="B23">
        <v>197290</v>
      </c>
      <c r="C23">
        <v>293736</v>
      </c>
      <c r="D23">
        <v>1489</v>
      </c>
      <c r="E23">
        <v>85926</v>
      </c>
      <c r="F23">
        <v>4355</v>
      </c>
      <c r="G23">
        <v>6882</v>
      </c>
      <c r="H23">
        <v>314</v>
      </c>
      <c r="I23">
        <v>219235</v>
      </c>
      <c r="J23">
        <v>4614</v>
      </c>
    </row>
  </sheetData>
  <sheetProtection/>
  <mergeCells count="7">
    <mergeCell ref="A1:J1"/>
    <mergeCell ref="G2:J2"/>
    <mergeCell ref="G3:J3"/>
    <mergeCell ref="G4:J4"/>
    <mergeCell ref="G5:J5"/>
    <mergeCell ref="G6:J6"/>
    <mergeCell ref="E7:J7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4">
      <selection activeCell="N16" sqref="N16"/>
    </sheetView>
  </sheetViews>
  <sheetFormatPr defaultColWidth="9.00390625" defaultRowHeight="14.25"/>
  <cols>
    <col min="1" max="1" width="13.875" style="0" customWidth="1"/>
    <col min="6" max="6" width="11.125" style="0" bestFit="1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8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7.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</row>
    <row r="10" spans="1:10" ht="19.5" customHeight="1">
      <c r="A10" s="9" t="s">
        <v>17</v>
      </c>
      <c r="B10" s="9">
        <f>SUM(B11:B21)</f>
        <v>110026</v>
      </c>
      <c r="C10" s="9">
        <f aca="true" t="shared" si="0" ref="C10:J10">SUM(C11:C21)</f>
        <v>109605.832</v>
      </c>
      <c r="D10" s="26">
        <f>C10/B10*1000</f>
        <v>996.1811935360732</v>
      </c>
      <c r="E10" s="9">
        <f t="shared" si="0"/>
        <v>33179.17023999999</v>
      </c>
      <c r="F10" s="9">
        <f>E10/B10*10000</f>
        <v>3015.575431261701</v>
      </c>
      <c r="G10" s="9">
        <f t="shared" si="0"/>
        <v>1982.2892</v>
      </c>
      <c r="H10" s="9">
        <f>G10/I10*10000</f>
        <v>179.9839472656782</v>
      </c>
      <c r="I10" s="9">
        <f t="shared" si="0"/>
        <v>110137</v>
      </c>
      <c r="J10" s="9">
        <f t="shared" si="0"/>
        <v>7064.233</v>
      </c>
    </row>
    <row r="11" spans="1:10" ht="19.5" customHeight="1">
      <c r="A11" s="13" t="s">
        <v>18</v>
      </c>
      <c r="B11" s="29">
        <v>24002</v>
      </c>
      <c r="C11" s="29">
        <v>46179.848</v>
      </c>
      <c r="D11" s="26">
        <v>1924</v>
      </c>
      <c r="E11" s="29">
        <v>18933.73768</v>
      </c>
      <c r="F11" s="29">
        <v>7888.4</v>
      </c>
      <c r="G11" s="30">
        <v>1180.8983999999998</v>
      </c>
      <c r="H11" s="29">
        <v>491.5085324232081</v>
      </c>
      <c r="I11" s="29">
        <v>24026</v>
      </c>
      <c r="J11" s="35">
        <v>2880.24</v>
      </c>
    </row>
    <row r="12" spans="1:10" ht="19.5" customHeight="1">
      <c r="A12" s="14" t="s">
        <v>19</v>
      </c>
      <c r="B12" s="29">
        <v>18180</v>
      </c>
      <c r="C12" s="29">
        <v>41832.18</v>
      </c>
      <c r="D12" s="26">
        <v>2301</v>
      </c>
      <c r="E12" s="29">
        <v>6693.1488</v>
      </c>
      <c r="F12" s="29">
        <v>3681.6000000000004</v>
      </c>
      <c r="G12" s="30">
        <v>349.056</v>
      </c>
      <c r="H12" s="29">
        <v>191.8100890207715</v>
      </c>
      <c r="I12" s="29">
        <v>18198</v>
      </c>
      <c r="J12" s="35">
        <v>2181.6</v>
      </c>
    </row>
    <row r="13" spans="1:10" ht="19.5" customHeight="1">
      <c r="A13" s="14" t="s">
        <v>20</v>
      </c>
      <c r="B13" s="29">
        <v>2590</v>
      </c>
      <c r="C13" s="29">
        <v>2590</v>
      </c>
      <c r="D13" s="26">
        <v>1000</v>
      </c>
      <c r="E13" s="29">
        <v>1036</v>
      </c>
      <c r="F13" s="29">
        <v>4000</v>
      </c>
      <c r="G13" s="30">
        <v>56.98</v>
      </c>
      <c r="H13" s="29">
        <v>219.74546856922484</v>
      </c>
      <c r="I13" s="29">
        <v>2593</v>
      </c>
      <c r="J13" s="35">
        <v>129.5</v>
      </c>
    </row>
    <row r="14" spans="1:10" ht="19.5" customHeight="1">
      <c r="A14" s="14" t="s">
        <v>21</v>
      </c>
      <c r="B14" s="29">
        <v>0</v>
      </c>
      <c r="C14" s="29">
        <v>0</v>
      </c>
      <c r="D14" s="26">
        <v>0</v>
      </c>
      <c r="E14" s="29">
        <v>0</v>
      </c>
      <c r="F14" s="29">
        <v>0</v>
      </c>
      <c r="G14" s="30">
        <v>0</v>
      </c>
      <c r="H14" s="29"/>
      <c r="I14" s="29">
        <v>0</v>
      </c>
      <c r="J14" s="35">
        <v>0</v>
      </c>
    </row>
    <row r="15" spans="1:10" ht="19.5" customHeight="1">
      <c r="A15" s="14" t="s">
        <v>22</v>
      </c>
      <c r="B15" s="29">
        <v>950</v>
      </c>
      <c r="C15" s="29">
        <v>1140</v>
      </c>
      <c r="D15" s="26">
        <v>1200</v>
      </c>
      <c r="E15" s="29">
        <v>456</v>
      </c>
      <c r="F15" s="29">
        <v>4800</v>
      </c>
      <c r="G15" s="30">
        <v>4.56</v>
      </c>
      <c r="H15" s="29">
        <v>47.94952681388012</v>
      </c>
      <c r="I15" s="29">
        <v>951</v>
      </c>
      <c r="J15" s="35">
        <v>57</v>
      </c>
    </row>
    <row r="16" spans="1:10" ht="19.5" customHeight="1">
      <c r="A16" s="14" t="s">
        <v>23</v>
      </c>
      <c r="B16" s="29">
        <v>18224</v>
      </c>
      <c r="C16" s="29">
        <v>2387.344</v>
      </c>
      <c r="D16" s="26">
        <v>131</v>
      </c>
      <c r="E16" s="29">
        <v>1289.16576</v>
      </c>
      <c r="F16" s="29">
        <v>707.4000000000001</v>
      </c>
      <c r="G16" s="30">
        <v>49.2048</v>
      </c>
      <c r="H16" s="29">
        <v>26.973358184409605</v>
      </c>
      <c r="I16" s="29">
        <v>18242</v>
      </c>
      <c r="J16" s="35">
        <v>400.928</v>
      </c>
    </row>
    <row r="17" spans="1:10" ht="19.5" customHeight="1">
      <c r="A17" s="14" t="s">
        <v>34</v>
      </c>
      <c r="B17" s="29">
        <v>0</v>
      </c>
      <c r="C17" s="29">
        <v>0</v>
      </c>
      <c r="D17" s="26">
        <v>0</v>
      </c>
      <c r="E17" s="29">
        <v>0</v>
      </c>
      <c r="F17" s="29">
        <v>0</v>
      </c>
      <c r="G17" s="30">
        <v>0</v>
      </c>
      <c r="H17" s="29"/>
      <c r="I17" s="29">
        <v>0</v>
      </c>
      <c r="J17" s="35">
        <v>0</v>
      </c>
    </row>
    <row r="18" spans="1:10" ht="19.5" customHeight="1">
      <c r="A18" s="14" t="s">
        <v>35</v>
      </c>
      <c r="B18" s="29">
        <v>22400</v>
      </c>
      <c r="C18" s="29">
        <v>3225.6</v>
      </c>
      <c r="D18" s="26">
        <v>144</v>
      </c>
      <c r="E18" s="29">
        <v>1225.728</v>
      </c>
      <c r="F18" s="29">
        <v>547.1999999999999</v>
      </c>
      <c r="G18" s="30">
        <v>85.12</v>
      </c>
      <c r="H18" s="29">
        <v>37.96271519043796</v>
      </c>
      <c r="I18" s="29">
        <v>22422</v>
      </c>
      <c r="J18" s="35">
        <v>537.6</v>
      </c>
    </row>
    <row r="19" spans="1:10" ht="19.5" customHeight="1">
      <c r="A19" s="14" t="s">
        <v>26</v>
      </c>
      <c r="B19" s="29"/>
      <c r="C19" s="29"/>
      <c r="D19" s="26"/>
      <c r="E19" s="29"/>
      <c r="F19" s="29"/>
      <c r="G19" s="30"/>
      <c r="H19" s="29"/>
      <c r="I19" s="29"/>
      <c r="J19" s="35"/>
    </row>
    <row r="20" spans="1:10" ht="19.5" customHeight="1">
      <c r="A20" s="14" t="s">
        <v>27</v>
      </c>
      <c r="B20" s="29"/>
      <c r="C20" s="29"/>
      <c r="D20" s="26"/>
      <c r="E20" s="29"/>
      <c r="F20" s="29"/>
      <c r="G20" s="30"/>
      <c r="H20" s="29"/>
      <c r="I20" s="29"/>
      <c r="J20" s="35"/>
    </row>
    <row r="21" spans="1:10" ht="27.75" customHeight="1">
      <c r="A21" s="14" t="s">
        <v>28</v>
      </c>
      <c r="B21" s="9">
        <v>23680</v>
      </c>
      <c r="C21" s="9">
        <v>12250.86</v>
      </c>
      <c r="D21" s="26">
        <f>C21/B21*1000</f>
        <v>517.3505067567568</v>
      </c>
      <c r="E21" s="9">
        <v>3545.3899999999994</v>
      </c>
      <c r="F21" s="9">
        <f>E21/B21*10000</f>
        <v>1497.2086148648648</v>
      </c>
      <c r="G21" s="9">
        <v>256.46999999999997</v>
      </c>
      <c r="H21" s="9">
        <v>313.404298712886</v>
      </c>
      <c r="I21" s="9">
        <v>23705</v>
      </c>
      <c r="J21" s="9">
        <v>877.365</v>
      </c>
    </row>
    <row r="22" spans="1:10" ht="14.25">
      <c r="A22" s="5" t="s">
        <v>36</v>
      </c>
      <c r="B22" s="5"/>
      <c r="C22" s="5"/>
      <c r="D22" s="5" t="s">
        <v>30</v>
      </c>
      <c r="E22" s="5"/>
      <c r="F22" s="5"/>
      <c r="G22" s="5"/>
      <c r="H22" s="5" t="s">
        <v>31</v>
      </c>
      <c r="I22" s="5" t="s">
        <v>37</v>
      </c>
      <c r="J22" s="5"/>
    </row>
    <row r="23" spans="1:10" ht="14.25">
      <c r="A23" s="5"/>
      <c r="B23" s="5">
        <v>95013</v>
      </c>
      <c r="C23" s="5">
        <v>95892.865</v>
      </c>
      <c r="D23" s="5">
        <v>1009</v>
      </c>
      <c r="E23" s="5">
        <v>24181</v>
      </c>
      <c r="F23" s="5">
        <v>2545</v>
      </c>
      <c r="G23" s="5">
        <v>1490</v>
      </c>
      <c r="H23" s="5">
        <v>120.633728227511</v>
      </c>
      <c r="I23" s="5">
        <v>123493</v>
      </c>
      <c r="J23" s="5">
        <v>5623.672</v>
      </c>
    </row>
    <row r="24" spans="1:10" ht="42.75" customHeight="1">
      <c r="A24" s="31" t="s">
        <v>38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4.25" customHeight="1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1" ht="34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4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6"/>
    </row>
    <row r="28" spans="1:11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6"/>
    </row>
  </sheetData>
  <sheetProtection/>
  <mergeCells count="12">
    <mergeCell ref="A1:J1"/>
    <mergeCell ref="G2:J2"/>
    <mergeCell ref="G3:J3"/>
    <mergeCell ref="G4:J4"/>
    <mergeCell ref="G5:J5"/>
    <mergeCell ref="G6:J6"/>
    <mergeCell ref="E7:J7"/>
    <mergeCell ref="A24:J24"/>
    <mergeCell ref="A25:J25"/>
    <mergeCell ref="A26:K26"/>
    <mergeCell ref="A27:J27"/>
    <mergeCell ref="A28:J28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O14" sqref="O14"/>
    </sheetView>
  </sheetViews>
  <sheetFormatPr defaultColWidth="9.00390625" defaultRowHeight="14.25"/>
  <cols>
    <col min="1" max="1" width="13.50390625" style="0" customWidth="1"/>
    <col min="2" max="2" width="7.50390625" style="0" customWidth="1"/>
    <col min="3" max="3" width="6.625" style="0" customWidth="1"/>
    <col min="4" max="4" width="7.25390625" style="0" customWidth="1"/>
    <col min="5" max="5" width="7.50390625" style="0" customWidth="1"/>
    <col min="6" max="6" width="6.75390625" style="0" customWidth="1"/>
    <col min="7" max="7" width="7.125" style="0" customWidth="1"/>
    <col min="9" max="9" width="6.125" style="0" customWidth="1"/>
    <col min="11" max="11" width="12.625" style="0" bestFit="1" customWidth="1"/>
    <col min="12" max="12" width="9.375" style="0" bestFit="1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40.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</row>
    <row r="10" spans="1:10" ht="19.5" customHeight="1">
      <c r="A10" s="9" t="s">
        <v>17</v>
      </c>
      <c r="B10" s="9">
        <f>SUM(B11:B21)</f>
        <v>119612</v>
      </c>
      <c r="C10" s="9">
        <f aca="true" t="shared" si="0" ref="C10:J10">SUM(C11:C21)</f>
        <v>38905</v>
      </c>
      <c r="D10" s="9">
        <f>C10/B10*1000</f>
        <v>325.26000735712137</v>
      </c>
      <c r="E10" s="9">
        <f t="shared" si="0"/>
        <v>17879.804889453164</v>
      </c>
      <c r="F10" s="9">
        <f>E10/B10*10000</f>
        <v>1494.8169823640742</v>
      </c>
      <c r="G10" s="9">
        <f t="shared" si="0"/>
        <v>809</v>
      </c>
      <c r="H10" s="9">
        <f>G10/I10*10000</f>
        <v>171.52549560055127</v>
      </c>
      <c r="I10" s="9">
        <f t="shared" si="0"/>
        <v>47165</v>
      </c>
      <c r="J10" s="9">
        <f t="shared" si="0"/>
        <v>3336.338</v>
      </c>
    </row>
    <row r="11" spans="1:10" ht="19.5" customHeight="1">
      <c r="A11" s="13" t="s">
        <v>18</v>
      </c>
      <c r="B11" s="9">
        <v>17540</v>
      </c>
      <c r="C11" s="9">
        <v>18943</v>
      </c>
      <c r="D11" s="9">
        <v>1079.988597491448</v>
      </c>
      <c r="E11" s="9">
        <v>7579.631317182737</v>
      </c>
      <c r="F11" s="9">
        <v>4321.340545714217</v>
      </c>
      <c r="G11" s="9">
        <v>370</v>
      </c>
      <c r="H11" s="9">
        <v>416.52594844084206</v>
      </c>
      <c r="I11" s="9">
        <v>8883</v>
      </c>
      <c r="J11" s="9">
        <v>701.6</v>
      </c>
    </row>
    <row r="12" spans="1:10" ht="19.5" customHeight="1">
      <c r="A12" s="14" t="s">
        <v>19</v>
      </c>
      <c r="B12" s="9">
        <v>8700</v>
      </c>
      <c r="C12" s="9">
        <v>7498</v>
      </c>
      <c r="D12" s="9">
        <v>861.8390804597701</v>
      </c>
      <c r="E12" s="9">
        <v>3708.1199468085106</v>
      </c>
      <c r="F12" s="9">
        <v>4262.206835412081</v>
      </c>
      <c r="G12" s="9">
        <v>116</v>
      </c>
      <c r="H12" s="9">
        <v>290.87261785356066</v>
      </c>
      <c r="I12" s="9">
        <v>3988</v>
      </c>
      <c r="J12" s="9">
        <v>870</v>
      </c>
    </row>
    <row r="13" spans="1:10" ht="19.5" customHeight="1">
      <c r="A13" s="14" t="s">
        <v>20</v>
      </c>
      <c r="B13" s="9">
        <v>19500</v>
      </c>
      <c r="C13" s="9">
        <v>3900</v>
      </c>
      <c r="D13" s="9">
        <v>200</v>
      </c>
      <c r="E13" s="9">
        <v>1485.1544837980407</v>
      </c>
      <c r="F13" s="9">
        <v>761.6176839989952</v>
      </c>
      <c r="G13" s="9">
        <v>26</v>
      </c>
      <c r="H13" s="9">
        <v>69.89247311827957</v>
      </c>
      <c r="I13" s="9">
        <v>3720</v>
      </c>
      <c r="J13" s="9">
        <v>585</v>
      </c>
    </row>
    <row r="14" spans="1:10" ht="19.5" customHeight="1">
      <c r="A14" s="14" t="s">
        <v>21</v>
      </c>
      <c r="B14" s="9">
        <v>0</v>
      </c>
      <c r="C14" s="9">
        <v>0</v>
      </c>
      <c r="D14" s="9"/>
      <c r="E14" s="9">
        <v>0</v>
      </c>
      <c r="F14" s="9">
        <v>0</v>
      </c>
      <c r="G14" s="9">
        <v>0</v>
      </c>
      <c r="H14" s="9">
        <v>0</v>
      </c>
      <c r="I14" s="9"/>
      <c r="J14" s="9">
        <v>0</v>
      </c>
    </row>
    <row r="15" spans="1:10" ht="19.5" customHeight="1">
      <c r="A15" s="14" t="s">
        <v>22</v>
      </c>
      <c r="B15" s="9">
        <v>6264</v>
      </c>
      <c r="C15" s="9">
        <v>689</v>
      </c>
      <c r="D15" s="9">
        <v>109.99361430395912</v>
      </c>
      <c r="E15" s="9">
        <v>413.4</v>
      </c>
      <c r="F15" s="9">
        <v>659.9616858237548</v>
      </c>
      <c r="G15" s="9">
        <v>22</v>
      </c>
      <c r="H15" s="9">
        <v>146.86248331108143</v>
      </c>
      <c r="I15" s="9">
        <v>1498</v>
      </c>
      <c r="J15" s="9">
        <v>93.96</v>
      </c>
    </row>
    <row r="16" spans="1:10" ht="19.5" customHeight="1">
      <c r="A16" s="14" t="s">
        <v>23</v>
      </c>
      <c r="B16" s="9">
        <v>3255</v>
      </c>
      <c r="C16" s="9">
        <v>377</v>
      </c>
      <c r="D16" s="9">
        <v>115.82181259600614</v>
      </c>
      <c r="E16" s="9">
        <v>226.3894472361809</v>
      </c>
      <c r="F16" s="9">
        <v>695.5128947348107</v>
      </c>
      <c r="G16" s="9">
        <v>4</v>
      </c>
      <c r="H16" s="9">
        <v>111.11111111111111</v>
      </c>
      <c r="I16" s="9">
        <v>360</v>
      </c>
      <c r="J16" s="9">
        <v>65.1</v>
      </c>
    </row>
    <row r="17" spans="1:10" ht="19.5" customHeight="1">
      <c r="A17" s="14" t="s">
        <v>34</v>
      </c>
      <c r="B17" s="9">
        <v>1246</v>
      </c>
      <c r="C17" s="9">
        <v>161</v>
      </c>
      <c r="D17" s="9">
        <v>129.21348314606743</v>
      </c>
      <c r="E17" s="9">
        <v>64.62676056338029</v>
      </c>
      <c r="F17" s="9">
        <v>518.6738407975946</v>
      </c>
      <c r="G17" s="9">
        <v>4</v>
      </c>
      <c r="H17" s="9">
        <v>40.81632653061225</v>
      </c>
      <c r="I17" s="9">
        <v>980</v>
      </c>
      <c r="J17" s="9">
        <v>14.952</v>
      </c>
    </row>
    <row r="18" spans="1:10" ht="19.5" customHeight="1">
      <c r="A18" s="14" t="s">
        <v>25</v>
      </c>
      <c r="B18" s="9">
        <v>21700</v>
      </c>
      <c r="C18" s="9">
        <v>2452</v>
      </c>
      <c r="D18" s="9">
        <v>112.99539170506912</v>
      </c>
      <c r="E18" s="9">
        <v>1471.691382765531</v>
      </c>
      <c r="F18" s="9">
        <v>678.1987939011664</v>
      </c>
      <c r="G18" s="9">
        <v>18</v>
      </c>
      <c r="H18" s="9">
        <v>17.61252446183953</v>
      </c>
      <c r="I18" s="9">
        <v>10220</v>
      </c>
      <c r="J18" s="9">
        <v>260.4</v>
      </c>
    </row>
    <row r="19" spans="1:10" ht="19.5" customHeight="1">
      <c r="A19" s="14" t="s">
        <v>26</v>
      </c>
      <c r="B19" s="9">
        <v>0</v>
      </c>
      <c r="C19" s="9">
        <v>0</v>
      </c>
      <c r="D19" s="9"/>
      <c r="E19" s="9">
        <v>0</v>
      </c>
      <c r="F19" s="9"/>
      <c r="G19" s="9">
        <v>0</v>
      </c>
      <c r="H19" s="9">
        <v>0</v>
      </c>
      <c r="I19" s="9"/>
      <c r="J19" s="9"/>
    </row>
    <row r="20" spans="1:10" ht="19.5" customHeight="1">
      <c r="A20" s="14" t="s">
        <v>27</v>
      </c>
      <c r="B20" s="9">
        <v>0</v>
      </c>
      <c r="C20" s="9">
        <v>0</v>
      </c>
      <c r="D20" s="9"/>
      <c r="E20" s="9">
        <v>0</v>
      </c>
      <c r="F20" s="9"/>
      <c r="G20" s="9">
        <v>0</v>
      </c>
      <c r="H20" s="9">
        <v>0</v>
      </c>
      <c r="I20" s="9"/>
      <c r="J20" s="9"/>
    </row>
    <row r="21" spans="1:11" ht="19.5" customHeight="1">
      <c r="A21" s="14" t="s">
        <v>28</v>
      </c>
      <c r="B21" s="9">
        <v>41407</v>
      </c>
      <c r="C21" s="9">
        <v>4885</v>
      </c>
      <c r="D21" s="9">
        <v>117.97522158089211</v>
      </c>
      <c r="E21" s="9">
        <v>2930.7915510987837</v>
      </c>
      <c r="F21" s="9">
        <v>707.8009880210553</v>
      </c>
      <c r="G21" s="9">
        <v>249</v>
      </c>
      <c r="H21" s="9">
        <v>142.1557433203928</v>
      </c>
      <c r="I21" s="9">
        <v>17516</v>
      </c>
      <c r="J21" s="9">
        <v>745.326</v>
      </c>
      <c r="K21" t="s">
        <v>40</v>
      </c>
    </row>
    <row r="22" spans="1:10" ht="14.25">
      <c r="A22" s="5" t="s">
        <v>41</v>
      </c>
      <c r="B22" s="5"/>
      <c r="C22" s="5"/>
      <c r="D22" s="5" t="s">
        <v>30</v>
      </c>
      <c r="E22" s="5"/>
      <c r="F22" s="5"/>
      <c r="G22" s="5"/>
      <c r="H22" s="5" t="s">
        <v>31</v>
      </c>
      <c r="I22" s="5" t="s">
        <v>42</v>
      </c>
      <c r="J22" s="5"/>
    </row>
    <row r="23" spans="2:10" ht="14.25">
      <c r="B23">
        <v>150008</v>
      </c>
      <c r="C23">
        <v>41857.850000000006</v>
      </c>
      <c r="D23">
        <v>279.0374513359288</v>
      </c>
      <c r="E23">
        <v>16509.03</v>
      </c>
      <c r="F23">
        <v>1100.5433043571009</v>
      </c>
      <c r="G23">
        <v>1140</v>
      </c>
      <c r="H23">
        <v>199.50299254488817</v>
      </c>
      <c r="I23">
        <v>57142</v>
      </c>
      <c r="J23">
        <v>4556</v>
      </c>
    </row>
  </sheetData>
  <sheetProtection/>
  <mergeCells count="7">
    <mergeCell ref="A1:J1"/>
    <mergeCell ref="G2:J2"/>
    <mergeCell ref="G3:J3"/>
    <mergeCell ref="G4:J4"/>
    <mergeCell ref="G5:J5"/>
    <mergeCell ref="G6:J6"/>
    <mergeCell ref="E7:J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M12" sqref="M12"/>
    </sheetView>
  </sheetViews>
  <sheetFormatPr defaultColWidth="9.00390625" defaultRowHeight="14.25"/>
  <cols>
    <col min="1" max="1" width="13.75390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4.2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8.2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</row>
    <row r="10" spans="1:10" ht="19.5" customHeight="1">
      <c r="A10" s="9" t="s">
        <v>17</v>
      </c>
      <c r="B10" s="10">
        <f>SUM(B11:B21)</f>
        <v>260325</v>
      </c>
      <c r="C10" s="10">
        <f aca="true" t="shared" si="0" ref="C10:J10">SUM(C11:C21)</f>
        <v>109977</v>
      </c>
      <c r="D10" s="10">
        <f>C10/B10*1000</f>
        <v>422.4603860558917</v>
      </c>
      <c r="E10" s="10">
        <f t="shared" si="0"/>
        <v>27163</v>
      </c>
      <c r="F10" s="10">
        <f>E10/B10*10000</f>
        <v>1043.4264861231154</v>
      </c>
      <c r="G10" s="10">
        <f t="shared" si="0"/>
        <v>1394</v>
      </c>
      <c r="H10" s="10">
        <f>G10/I10*10000</f>
        <v>95.78715187829398</v>
      </c>
      <c r="I10" s="10">
        <f t="shared" si="0"/>
        <v>145531</v>
      </c>
      <c r="J10" s="10">
        <f t="shared" si="0"/>
        <v>0</v>
      </c>
    </row>
    <row r="11" spans="1:10" ht="19.5" customHeight="1">
      <c r="A11" s="13" t="s">
        <v>18</v>
      </c>
      <c r="B11" s="19">
        <v>49125</v>
      </c>
      <c r="C11" s="19">
        <v>53349</v>
      </c>
      <c r="D11" s="19">
        <v>1086</v>
      </c>
      <c r="E11" s="19">
        <v>10936</v>
      </c>
      <c r="F11" s="19">
        <v>2226</v>
      </c>
      <c r="G11" s="10">
        <v>724</v>
      </c>
      <c r="H11" s="19">
        <v>289</v>
      </c>
      <c r="I11" s="19">
        <v>28943</v>
      </c>
      <c r="J11" s="19"/>
    </row>
    <row r="12" spans="1:10" ht="19.5" customHeight="1">
      <c r="A12" s="14" t="s">
        <v>19</v>
      </c>
      <c r="B12" s="19">
        <v>20317</v>
      </c>
      <c r="C12" s="19">
        <v>16761</v>
      </c>
      <c r="D12" s="19">
        <v>825</v>
      </c>
      <c r="E12" s="19">
        <v>3855</v>
      </c>
      <c r="F12" s="19">
        <v>1897</v>
      </c>
      <c r="G12" s="10">
        <v>131</v>
      </c>
      <c r="H12" s="19">
        <v>94</v>
      </c>
      <c r="I12" s="19">
        <v>19278</v>
      </c>
      <c r="J12" s="19"/>
    </row>
    <row r="13" spans="1:10" ht="19.5" customHeight="1">
      <c r="A13" s="14" t="s">
        <v>20</v>
      </c>
      <c r="B13" s="19">
        <v>24026</v>
      </c>
      <c r="C13" s="19">
        <v>4588</v>
      </c>
      <c r="D13" s="19">
        <v>191</v>
      </c>
      <c r="E13" s="19">
        <v>1376</v>
      </c>
      <c r="F13" s="19">
        <v>573</v>
      </c>
      <c r="G13" s="10">
        <v>93</v>
      </c>
      <c r="H13" s="19">
        <v>85</v>
      </c>
      <c r="I13" s="19">
        <v>26742</v>
      </c>
      <c r="J13" s="19"/>
    </row>
    <row r="14" spans="1:10" ht="19.5" customHeight="1">
      <c r="A14" s="14" t="s">
        <v>21</v>
      </c>
      <c r="B14" s="10">
        <v>15456</v>
      </c>
      <c r="C14" s="10">
        <v>19907</v>
      </c>
      <c r="D14" s="10">
        <v>1288</v>
      </c>
      <c r="E14" s="10">
        <v>441</v>
      </c>
      <c r="F14" s="10">
        <v>286</v>
      </c>
      <c r="G14" s="10">
        <v>65</v>
      </c>
      <c r="H14" s="10">
        <v>40</v>
      </c>
      <c r="I14" s="10">
        <v>7871</v>
      </c>
      <c r="J14" s="10"/>
    </row>
    <row r="15" spans="1:10" ht="19.5" customHeight="1">
      <c r="A15" s="14" t="s">
        <v>22</v>
      </c>
      <c r="B15" s="19">
        <v>9993</v>
      </c>
      <c r="C15" s="19">
        <v>1359</v>
      </c>
      <c r="D15" s="19">
        <v>136</v>
      </c>
      <c r="E15" s="19">
        <v>937</v>
      </c>
      <c r="F15" s="19">
        <v>938</v>
      </c>
      <c r="G15" s="10">
        <v>67</v>
      </c>
      <c r="H15" s="19">
        <v>71</v>
      </c>
      <c r="I15" s="19">
        <v>11794</v>
      </c>
      <c r="J15" s="19"/>
    </row>
    <row r="16" spans="1:10" ht="19.5" customHeight="1">
      <c r="A16" s="14" t="s">
        <v>23</v>
      </c>
      <c r="B16" s="19">
        <v>2755</v>
      </c>
      <c r="C16" s="19">
        <v>146</v>
      </c>
      <c r="D16" s="19">
        <v>53</v>
      </c>
      <c r="E16" s="19">
        <v>102</v>
      </c>
      <c r="F16" s="19">
        <v>371</v>
      </c>
      <c r="G16" s="10">
        <v>22</v>
      </c>
      <c r="H16" s="19">
        <v>39</v>
      </c>
      <c r="I16" s="19">
        <v>5862</v>
      </c>
      <c r="J16" s="19"/>
    </row>
    <row r="17" spans="1:10" ht="19.5" customHeight="1">
      <c r="A17" s="14" t="s">
        <v>24</v>
      </c>
      <c r="B17" s="19">
        <v>5100</v>
      </c>
      <c r="C17" s="19">
        <v>648</v>
      </c>
      <c r="D17" s="19">
        <v>127</v>
      </c>
      <c r="E17" s="19">
        <v>261</v>
      </c>
      <c r="F17" s="19">
        <v>511</v>
      </c>
      <c r="G17" s="10">
        <v>40</v>
      </c>
      <c r="H17" s="19">
        <v>44</v>
      </c>
      <c r="I17" s="19">
        <v>7438</v>
      </c>
      <c r="J17" s="19"/>
    </row>
    <row r="18" spans="1:10" ht="19.5" customHeight="1">
      <c r="A18" s="14" t="s">
        <v>25</v>
      </c>
      <c r="B18" s="19">
        <v>63510</v>
      </c>
      <c r="C18" s="19">
        <v>6033</v>
      </c>
      <c r="D18" s="19">
        <v>95</v>
      </c>
      <c r="E18" s="19">
        <v>2368</v>
      </c>
      <c r="F18" s="19">
        <v>373</v>
      </c>
      <c r="G18" s="10">
        <v>45</v>
      </c>
      <c r="H18" s="19">
        <v>49</v>
      </c>
      <c r="I18" s="19">
        <v>17896</v>
      </c>
      <c r="J18" s="19"/>
    </row>
    <row r="19" spans="1:10" ht="19.5" customHeight="1">
      <c r="A19" s="14" t="s">
        <v>26</v>
      </c>
      <c r="B19" s="19">
        <v>601</v>
      </c>
      <c r="C19" s="19">
        <v>724</v>
      </c>
      <c r="D19" s="19">
        <v>1204</v>
      </c>
      <c r="E19" s="19">
        <v>16</v>
      </c>
      <c r="F19" s="19">
        <v>272</v>
      </c>
      <c r="G19" s="10">
        <v>14</v>
      </c>
      <c r="H19" s="19">
        <v>18</v>
      </c>
      <c r="I19" s="19">
        <v>6486</v>
      </c>
      <c r="J19" s="19"/>
    </row>
    <row r="20" spans="1:10" ht="19.5" customHeight="1">
      <c r="A20" s="14" t="s">
        <v>27</v>
      </c>
      <c r="B20" s="19">
        <v>1445</v>
      </c>
      <c r="C20" s="19">
        <v>139</v>
      </c>
      <c r="D20" s="19">
        <v>96</v>
      </c>
      <c r="E20" s="19">
        <v>1529</v>
      </c>
      <c r="F20" s="19">
        <v>1056</v>
      </c>
      <c r="G20" s="10">
        <v>22</v>
      </c>
      <c r="H20" s="19">
        <v>72</v>
      </c>
      <c r="I20" s="19">
        <v>4329</v>
      </c>
      <c r="J20" s="19"/>
    </row>
    <row r="21" spans="1:10" ht="19.5" customHeight="1">
      <c r="A21" s="14" t="s">
        <v>28</v>
      </c>
      <c r="B21" s="10">
        <v>67997</v>
      </c>
      <c r="C21" s="10">
        <v>6323</v>
      </c>
      <c r="D21" s="10">
        <v>93</v>
      </c>
      <c r="E21" s="10">
        <v>5342</v>
      </c>
      <c r="F21" s="10">
        <v>785</v>
      </c>
      <c r="G21" s="10">
        <v>171</v>
      </c>
      <c r="H21" s="10">
        <v>94</v>
      </c>
      <c r="I21" s="10">
        <v>8892</v>
      </c>
      <c r="J21" s="10"/>
    </row>
    <row r="22" spans="1:10" ht="14.25">
      <c r="A22" s="5" t="s">
        <v>43</v>
      </c>
      <c r="B22" s="5"/>
      <c r="C22" s="5"/>
      <c r="D22" s="5" t="s">
        <v>30</v>
      </c>
      <c r="E22" s="5"/>
      <c r="F22" s="5"/>
      <c r="G22" s="5"/>
      <c r="H22" s="5" t="s">
        <v>31</v>
      </c>
      <c r="I22" s="5" t="s">
        <v>32</v>
      </c>
      <c r="J22" s="5"/>
    </row>
    <row r="23" spans="2:10" ht="14.25">
      <c r="B23">
        <v>335185</v>
      </c>
      <c r="C23">
        <v>126595</v>
      </c>
      <c r="D23">
        <v>378</v>
      </c>
      <c r="E23">
        <v>19383</v>
      </c>
      <c r="F23">
        <v>578</v>
      </c>
      <c r="G23">
        <v>691</v>
      </c>
      <c r="H23">
        <v>60</v>
      </c>
      <c r="I23">
        <v>115227</v>
      </c>
      <c r="J23">
        <v>202</v>
      </c>
    </row>
  </sheetData>
  <sheetProtection/>
  <mergeCells count="7">
    <mergeCell ref="A1:J1"/>
    <mergeCell ref="G2:J2"/>
    <mergeCell ref="G3:J3"/>
    <mergeCell ref="G4:J4"/>
    <mergeCell ref="G5:J5"/>
    <mergeCell ref="G6:J6"/>
    <mergeCell ref="E7:J7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N13" sqref="N13"/>
    </sheetView>
  </sheetViews>
  <sheetFormatPr defaultColWidth="9.00390625" defaultRowHeight="14.25"/>
  <cols>
    <col min="1" max="1" width="13.875" style="0" customWidth="1"/>
    <col min="8" max="8" width="11.125" style="0" bestFit="1" customWidth="1"/>
    <col min="11" max="11" width="10.25390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7.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44</v>
      </c>
    </row>
    <row r="10" spans="1:10" ht="19.5" customHeight="1">
      <c r="A10" s="9" t="s">
        <v>17</v>
      </c>
      <c r="B10" s="9">
        <f>SUM(B11:B21)</f>
        <v>313087</v>
      </c>
      <c r="C10" s="9">
        <f aca="true" t="shared" si="0" ref="C10:J10">SUM(C11:C21)</f>
        <v>127289</v>
      </c>
      <c r="D10" s="9">
        <f>C10/B10*1000</f>
        <v>406.5611156004561</v>
      </c>
      <c r="E10" s="9">
        <f t="shared" si="0"/>
        <v>40097.2</v>
      </c>
      <c r="F10" s="9">
        <f>E10/B10*10000</f>
        <v>1280.7047242459762</v>
      </c>
      <c r="G10" s="9">
        <f t="shared" si="0"/>
        <v>1060.7999999999997</v>
      </c>
      <c r="H10" s="9">
        <f>G10/I10*10000</f>
        <v>27.541514783313076</v>
      </c>
      <c r="I10" s="9">
        <f t="shared" si="0"/>
        <v>385164</v>
      </c>
      <c r="J10" s="9"/>
    </row>
    <row r="11" spans="1:10" ht="19.5" customHeight="1">
      <c r="A11" s="13" t="s">
        <v>18</v>
      </c>
      <c r="B11" s="9">
        <v>41053</v>
      </c>
      <c r="C11" s="9">
        <v>51316</v>
      </c>
      <c r="D11" s="9">
        <v>1250</v>
      </c>
      <c r="E11" s="9">
        <v>15395</v>
      </c>
      <c r="F11" s="9">
        <v>3750.0304484446933</v>
      </c>
      <c r="G11" s="9">
        <v>555</v>
      </c>
      <c r="H11" s="9">
        <v>91.70522141440846</v>
      </c>
      <c r="I11" s="9">
        <v>60520</v>
      </c>
      <c r="J11" s="9"/>
    </row>
    <row r="12" spans="1:10" ht="19.5" customHeight="1">
      <c r="A12" s="14" t="s">
        <v>19</v>
      </c>
      <c r="B12" s="9">
        <v>39210</v>
      </c>
      <c r="C12" s="9">
        <v>33132</v>
      </c>
      <c r="D12" s="9">
        <v>844.9885233358837</v>
      </c>
      <c r="E12" s="9">
        <v>8283</v>
      </c>
      <c r="F12" s="9">
        <v>2112.471308339709</v>
      </c>
      <c r="G12" s="9">
        <v>520</v>
      </c>
      <c r="H12" s="9">
        <v>89.10212474297465</v>
      </c>
      <c r="I12" s="9">
        <v>58360</v>
      </c>
      <c r="J12" s="9"/>
    </row>
    <row r="13" spans="1:10" ht="19.5" customHeight="1">
      <c r="A13" s="14" t="s">
        <v>20</v>
      </c>
      <c r="B13" s="9">
        <v>19760</v>
      </c>
      <c r="C13" s="9">
        <v>4386</v>
      </c>
      <c r="D13" s="9">
        <v>221.96356275303646</v>
      </c>
      <c r="E13" s="9">
        <v>1316</v>
      </c>
      <c r="F13" s="9">
        <v>665.9919028340081</v>
      </c>
      <c r="G13" s="9">
        <v>12</v>
      </c>
      <c r="H13" s="9">
        <v>11.787819253438114</v>
      </c>
      <c r="I13" s="9">
        <v>10180</v>
      </c>
      <c r="J13" s="9"/>
    </row>
    <row r="14" spans="1:10" ht="19.5" customHeight="1">
      <c r="A14" s="14" t="s">
        <v>21</v>
      </c>
      <c r="B14" s="9">
        <v>0</v>
      </c>
      <c r="C14" s="9"/>
      <c r="D14" s="9">
        <v>0</v>
      </c>
      <c r="E14" s="9"/>
      <c r="F14" s="9"/>
      <c r="G14" s="9">
        <v>0</v>
      </c>
      <c r="H14" s="9"/>
      <c r="I14" s="9">
        <v>0</v>
      </c>
      <c r="J14" s="9"/>
    </row>
    <row r="15" spans="1:10" ht="19.5" customHeight="1">
      <c r="A15" s="14" t="s">
        <v>22</v>
      </c>
      <c r="B15" s="9">
        <v>8704</v>
      </c>
      <c r="C15" s="9">
        <v>1192</v>
      </c>
      <c r="D15" s="9">
        <v>137</v>
      </c>
      <c r="E15" s="9">
        <v>715.2</v>
      </c>
      <c r="F15" s="9">
        <v>821.6911764705882</v>
      </c>
      <c r="G15" s="9">
        <v>-171.8</v>
      </c>
      <c r="H15" s="9">
        <v>-184.631918323482</v>
      </c>
      <c r="I15" s="9">
        <v>9305</v>
      </c>
      <c r="J15" s="9"/>
    </row>
    <row r="16" spans="1:10" ht="19.5" customHeight="1">
      <c r="A16" s="14" t="s">
        <v>23</v>
      </c>
      <c r="B16" s="9">
        <v>20675</v>
      </c>
      <c r="C16" s="9">
        <v>2416</v>
      </c>
      <c r="D16" s="9">
        <v>116.85610640870617</v>
      </c>
      <c r="E16" s="9">
        <v>1449.6</v>
      </c>
      <c r="F16" s="9">
        <v>701.1366384522369</v>
      </c>
      <c r="G16" s="9">
        <v>150.6</v>
      </c>
      <c r="H16" s="9">
        <v>52.75880189174987</v>
      </c>
      <c r="I16" s="9">
        <v>28545</v>
      </c>
      <c r="J16" s="9"/>
    </row>
    <row r="17" spans="1:10" ht="19.5" customHeight="1">
      <c r="A17" s="14" t="s">
        <v>24</v>
      </c>
      <c r="B17" s="9">
        <v>9300</v>
      </c>
      <c r="C17" s="9">
        <v>1367</v>
      </c>
      <c r="D17" s="9">
        <v>146.98924731182797</v>
      </c>
      <c r="E17" s="9">
        <v>410.1</v>
      </c>
      <c r="F17" s="9">
        <v>440.9677419354839</v>
      </c>
      <c r="G17" s="9">
        <v>77.1</v>
      </c>
      <c r="H17" s="9">
        <v>83.74972843797522</v>
      </c>
      <c r="I17" s="9">
        <v>9206</v>
      </c>
      <c r="J17" s="9"/>
    </row>
    <row r="18" spans="1:10" ht="19.5" customHeight="1">
      <c r="A18" s="14" t="s">
        <v>25</v>
      </c>
      <c r="B18" s="9">
        <v>119315</v>
      </c>
      <c r="C18" s="9">
        <v>11573</v>
      </c>
      <c r="D18" s="9">
        <v>96.99534844738716</v>
      </c>
      <c r="E18" s="9">
        <v>3471.9</v>
      </c>
      <c r="F18" s="9">
        <v>290.9860453421615</v>
      </c>
      <c r="G18" s="9">
        <v>815.9</v>
      </c>
      <c r="H18" s="9">
        <v>82.00164827433717</v>
      </c>
      <c r="I18" s="9">
        <v>99498</v>
      </c>
      <c r="J18" s="23"/>
    </row>
    <row r="19" spans="1:10" ht="19.5" customHeight="1">
      <c r="A19" s="14" t="s">
        <v>26</v>
      </c>
      <c r="B19" s="9"/>
      <c r="C19" s="9"/>
      <c r="D19" s="9">
        <v>0</v>
      </c>
      <c r="E19" s="9"/>
      <c r="F19" s="9"/>
      <c r="G19" s="9">
        <v>0</v>
      </c>
      <c r="H19" s="9"/>
      <c r="I19" s="9"/>
      <c r="J19" s="9"/>
    </row>
    <row r="20" spans="1:10" ht="19.5" customHeight="1">
      <c r="A20" s="14" t="s">
        <v>27</v>
      </c>
      <c r="B20" s="9"/>
      <c r="C20" s="9"/>
      <c r="D20" s="9">
        <v>0</v>
      </c>
      <c r="E20" s="9"/>
      <c r="F20" s="9"/>
      <c r="G20" s="9">
        <v>0</v>
      </c>
      <c r="H20" s="9"/>
      <c r="I20" s="9"/>
      <c r="J20" s="9"/>
    </row>
    <row r="21" spans="1:10" ht="20.25" customHeight="1">
      <c r="A21" s="14" t="s">
        <v>28</v>
      </c>
      <c r="B21" s="9">
        <v>55070</v>
      </c>
      <c r="C21" s="9">
        <v>21907</v>
      </c>
      <c r="D21" s="9">
        <v>397.8027964408934</v>
      </c>
      <c r="E21" s="9">
        <v>9056.4</v>
      </c>
      <c r="F21" s="9">
        <v>1644.5251498093335</v>
      </c>
      <c r="G21" s="9">
        <v>-898</v>
      </c>
      <c r="H21" s="9">
        <v>-81.97170241898677</v>
      </c>
      <c r="I21" s="9">
        <v>109550</v>
      </c>
      <c r="J21" s="9"/>
    </row>
    <row r="22" spans="1:10" ht="14.25">
      <c r="A22" s="5" t="s">
        <v>45</v>
      </c>
      <c r="B22" s="5"/>
      <c r="C22" s="5"/>
      <c r="D22" s="5" t="s">
        <v>30</v>
      </c>
      <c r="E22" s="5"/>
      <c r="F22" s="5"/>
      <c r="G22" s="17" t="s">
        <v>46</v>
      </c>
      <c r="H22" s="17"/>
      <c r="I22" s="17"/>
      <c r="J22" s="17"/>
    </row>
    <row r="23" spans="3:11" ht="14.25">
      <c r="C23">
        <v>120092</v>
      </c>
      <c r="D23">
        <v>316</v>
      </c>
      <c r="E23">
        <v>41002</v>
      </c>
      <c r="F23">
        <v>1079</v>
      </c>
      <c r="G23">
        <v>3280</v>
      </c>
      <c r="H23">
        <v>84</v>
      </c>
      <c r="I23">
        <v>389033</v>
      </c>
      <c r="J23">
        <v>95.4</v>
      </c>
      <c r="K23">
        <v>6748</v>
      </c>
    </row>
  </sheetData>
  <sheetProtection/>
  <mergeCells count="8">
    <mergeCell ref="A1:J1"/>
    <mergeCell ref="G2:J2"/>
    <mergeCell ref="G3:J3"/>
    <mergeCell ref="G4:J4"/>
    <mergeCell ref="G5:J5"/>
    <mergeCell ref="G6:J6"/>
    <mergeCell ref="E7:J7"/>
    <mergeCell ref="G22:J22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5" sqref="D25"/>
    </sheetView>
  </sheetViews>
  <sheetFormatPr defaultColWidth="9.00390625" defaultRowHeight="14.25"/>
  <cols>
    <col min="1" max="1" width="13.75390625" style="0" customWidth="1"/>
    <col min="4" max="4" width="12.625" style="0" bestFit="1" customWidth="1"/>
    <col min="8" max="8" width="11.125" style="0" bestFit="1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7.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</row>
    <row r="10" spans="1:10" ht="19.5" customHeight="1">
      <c r="A10" s="9" t="s">
        <v>17</v>
      </c>
      <c r="B10" s="9">
        <f>SUM(B11:B21)</f>
        <v>333034</v>
      </c>
      <c r="C10" s="26">
        <f>SUM(C11:C21)</f>
        <v>83693.38454454282</v>
      </c>
      <c r="D10" s="9">
        <f>C10/B10*1000</f>
        <v>251.305826265615</v>
      </c>
      <c r="E10" s="9">
        <f>SUM(E11:E21)</f>
        <v>35497.8865</v>
      </c>
      <c r="F10" s="9">
        <f>E10/B10*10000</f>
        <v>1065.8937676033079</v>
      </c>
      <c r="G10" s="9">
        <f>SUM(G11:G21)</f>
        <v>2634</v>
      </c>
      <c r="H10" s="9">
        <f>G10/I10*10000</f>
        <v>71.73788708227796</v>
      </c>
      <c r="I10" s="9">
        <f>SUM(I11:I21)</f>
        <v>367170</v>
      </c>
      <c r="J10" s="9">
        <f>SUM(J11:J21)</f>
        <v>0</v>
      </c>
    </row>
    <row r="11" spans="1:10" ht="19.5" customHeight="1">
      <c r="A11" s="13" t="s">
        <v>18</v>
      </c>
      <c r="B11" s="27">
        <v>19530</v>
      </c>
      <c r="C11" s="28">
        <v>21483.446400000055</v>
      </c>
      <c r="D11" s="9">
        <v>1100.02285714286</v>
      </c>
      <c r="E11" s="27">
        <v>8886.15</v>
      </c>
      <c r="F11" s="9">
        <v>4550</v>
      </c>
      <c r="G11" s="27">
        <v>805</v>
      </c>
      <c r="H11" s="27">
        <v>151.74363807728557</v>
      </c>
      <c r="I11" s="27">
        <v>53050</v>
      </c>
      <c r="J11" s="27"/>
    </row>
    <row r="12" spans="1:10" ht="19.5" customHeight="1">
      <c r="A12" s="14" t="s">
        <v>19</v>
      </c>
      <c r="B12" s="27">
        <v>24073</v>
      </c>
      <c r="C12" s="28">
        <v>21665.7</v>
      </c>
      <c r="D12" s="9">
        <v>900</v>
      </c>
      <c r="E12" s="27">
        <v>7342.265</v>
      </c>
      <c r="F12" s="9">
        <v>3050</v>
      </c>
      <c r="G12" s="27">
        <v>490</v>
      </c>
      <c r="H12" s="27">
        <v>143.48462664714495</v>
      </c>
      <c r="I12" s="27">
        <v>34150</v>
      </c>
      <c r="J12" s="27"/>
    </row>
    <row r="13" spans="1:10" ht="19.5" customHeight="1">
      <c r="A13" s="14" t="s">
        <v>20</v>
      </c>
      <c r="B13" s="27">
        <v>5384</v>
      </c>
      <c r="C13" s="28">
        <v>1179.096</v>
      </c>
      <c r="D13" s="9">
        <v>219</v>
      </c>
      <c r="E13" s="27">
        <v>1076.8</v>
      </c>
      <c r="F13" s="9">
        <v>2000</v>
      </c>
      <c r="G13" s="27">
        <v>31</v>
      </c>
      <c r="H13" s="27">
        <v>144.1860465116279</v>
      </c>
      <c r="I13" s="27">
        <v>2150</v>
      </c>
      <c r="J13" s="27"/>
    </row>
    <row r="14" spans="1:10" ht="19.5" customHeight="1">
      <c r="A14" s="14" t="s">
        <v>21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27">
        <v>0</v>
      </c>
      <c r="H14" s="27">
        <v>0</v>
      </c>
      <c r="I14" s="27">
        <v>0</v>
      </c>
      <c r="J14" s="27"/>
    </row>
    <row r="15" spans="1:10" ht="19.5" customHeight="1">
      <c r="A15" s="14" t="s">
        <v>22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27">
        <v>0</v>
      </c>
      <c r="H15" s="27">
        <v>0</v>
      </c>
      <c r="I15" s="27">
        <v>0</v>
      </c>
      <c r="J15" s="27"/>
    </row>
    <row r="16" spans="1:10" ht="19.5" customHeight="1">
      <c r="A16" s="14" t="s">
        <v>23</v>
      </c>
      <c r="B16" s="27">
        <v>50357</v>
      </c>
      <c r="C16" s="28">
        <v>3474.633</v>
      </c>
      <c r="D16" s="9">
        <v>69</v>
      </c>
      <c r="E16" s="27">
        <v>3122.134</v>
      </c>
      <c r="F16" s="9">
        <v>620</v>
      </c>
      <c r="G16" s="27">
        <v>165</v>
      </c>
      <c r="H16" s="27">
        <v>31.816428846895487</v>
      </c>
      <c r="I16" s="27">
        <v>51860</v>
      </c>
      <c r="J16" s="27">
        <v>0</v>
      </c>
    </row>
    <row r="17" spans="1:10" ht="19.5" customHeight="1">
      <c r="A17" s="14" t="s">
        <v>34</v>
      </c>
      <c r="B17" s="27">
        <v>15295</v>
      </c>
      <c r="C17" s="28">
        <v>1529.5</v>
      </c>
      <c r="D17" s="9">
        <v>100</v>
      </c>
      <c r="E17" s="27">
        <v>611.8</v>
      </c>
      <c r="F17" s="9">
        <v>400</v>
      </c>
      <c r="G17" s="27">
        <v>41</v>
      </c>
      <c r="H17" s="27">
        <v>21.590310689836755</v>
      </c>
      <c r="I17" s="27">
        <v>18990</v>
      </c>
      <c r="J17" s="27"/>
    </row>
    <row r="18" spans="1:10" ht="19.5" customHeight="1">
      <c r="A18" s="14" t="s">
        <v>35</v>
      </c>
      <c r="B18" s="27">
        <v>162400</v>
      </c>
      <c r="C18" s="28">
        <v>18722.109144542774</v>
      </c>
      <c r="D18" s="9">
        <v>115.28392330383481</v>
      </c>
      <c r="E18" s="27">
        <v>6496</v>
      </c>
      <c r="F18" s="9">
        <v>400</v>
      </c>
      <c r="G18" s="27">
        <v>490</v>
      </c>
      <c r="H18" s="27">
        <v>30.501089324618736</v>
      </c>
      <c r="I18" s="27">
        <v>160650</v>
      </c>
      <c r="J18" s="27"/>
    </row>
    <row r="19" spans="1:10" ht="19.5" customHeight="1">
      <c r="A19" s="14" t="s">
        <v>26</v>
      </c>
      <c r="B19" s="9">
        <v>90</v>
      </c>
      <c r="C19" s="9">
        <v>144</v>
      </c>
      <c r="D19" s="9">
        <v>1600</v>
      </c>
      <c r="E19" s="9">
        <v>4.5</v>
      </c>
      <c r="F19" s="9">
        <v>500</v>
      </c>
      <c r="G19" s="27">
        <v>1</v>
      </c>
      <c r="H19" s="27">
        <v>166.66666666666666</v>
      </c>
      <c r="I19" s="27">
        <v>60</v>
      </c>
      <c r="J19" s="27"/>
    </row>
    <row r="20" spans="1:10" ht="19.5" customHeight="1">
      <c r="A20" s="14" t="s">
        <v>27</v>
      </c>
      <c r="B20" s="9">
        <v>20</v>
      </c>
      <c r="C20" s="9">
        <v>1.2</v>
      </c>
      <c r="D20" s="9">
        <v>60</v>
      </c>
      <c r="E20" s="9">
        <v>4</v>
      </c>
      <c r="F20" s="9">
        <v>2000</v>
      </c>
      <c r="G20" s="27">
        <v>1</v>
      </c>
      <c r="H20" s="27">
        <v>200</v>
      </c>
      <c r="I20" s="27">
        <v>50</v>
      </c>
      <c r="J20" s="27"/>
    </row>
    <row r="21" spans="1:10" ht="19.5" customHeight="1">
      <c r="A21" s="14" t="s">
        <v>28</v>
      </c>
      <c r="B21" s="9">
        <v>55885</v>
      </c>
      <c r="C21" s="26">
        <v>15493.7</v>
      </c>
      <c r="D21" s="9">
        <v>277.2</v>
      </c>
      <c r="E21" s="9">
        <v>7954.2375</v>
      </c>
      <c r="F21" s="9">
        <v>1337.5</v>
      </c>
      <c r="G21" s="27">
        <v>610</v>
      </c>
      <c r="H21" s="27">
        <v>150</v>
      </c>
      <c r="I21" s="27">
        <v>46210</v>
      </c>
      <c r="J21" s="27">
        <v>0</v>
      </c>
    </row>
    <row r="22" spans="1:10" ht="14.25">
      <c r="A22" s="5" t="s">
        <v>47</v>
      </c>
      <c r="B22" s="5"/>
      <c r="C22" s="5"/>
      <c r="D22" s="5"/>
      <c r="E22" s="5"/>
      <c r="F22" s="5"/>
      <c r="G22" s="17" t="s">
        <v>48</v>
      </c>
      <c r="H22" s="17"/>
      <c r="I22" s="17"/>
      <c r="J22" s="5"/>
    </row>
    <row r="23" spans="2:10" ht="14.25">
      <c r="B23">
        <v>332321</v>
      </c>
      <c r="C23">
        <v>90999</v>
      </c>
      <c r="D23">
        <v>268</v>
      </c>
      <c r="E23">
        <v>31158.8675</v>
      </c>
      <c r="F23">
        <v>937</v>
      </c>
      <c r="G23">
        <v>2206</v>
      </c>
      <c r="H23">
        <v>61.21146535697439</v>
      </c>
      <c r="I23">
        <v>360390</v>
      </c>
      <c r="J23">
        <v>425</v>
      </c>
    </row>
  </sheetData>
  <sheetProtection/>
  <mergeCells count="8">
    <mergeCell ref="A1:J1"/>
    <mergeCell ref="G2:J2"/>
    <mergeCell ref="G3:J3"/>
    <mergeCell ref="G4:J4"/>
    <mergeCell ref="G5:J5"/>
    <mergeCell ref="G6:J6"/>
    <mergeCell ref="E7:J7"/>
    <mergeCell ref="G22:I22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O9" sqref="O9"/>
    </sheetView>
  </sheetViews>
  <sheetFormatPr defaultColWidth="9.00390625" defaultRowHeight="14.25"/>
  <cols>
    <col min="1" max="1" width="13.75390625" style="0" customWidth="1"/>
    <col min="2" max="2" width="7.25390625" style="0" customWidth="1"/>
    <col min="4" max="4" width="8.625" style="0" customWidth="1"/>
    <col min="5" max="5" width="7.50390625" style="0" customWidth="1"/>
    <col min="7" max="7" width="6.00390625" style="0" customWidth="1"/>
    <col min="8" max="8" width="7.875" style="0" customWidth="1"/>
    <col min="9" max="9" width="7.375" style="0" customWidth="1"/>
    <col min="10" max="10" width="7.00390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4.2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4.25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4.25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4.25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2" ht="50.2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19" t="s">
        <v>49</v>
      </c>
      <c r="K9" s="20" t="s">
        <v>50</v>
      </c>
      <c r="L9" s="21" t="s">
        <v>51</v>
      </c>
    </row>
    <row r="10" spans="1:12" ht="19.5" customHeight="1">
      <c r="A10" s="9" t="s">
        <v>17</v>
      </c>
      <c r="B10" s="9">
        <f>SUM(B11:B21)</f>
        <v>182471</v>
      </c>
      <c r="C10" s="9">
        <f aca="true" t="shared" si="0" ref="C10:J10">SUM(C11:C21)</f>
        <v>111564.81599999999</v>
      </c>
      <c r="D10" s="9">
        <f>C10/B10*1000</f>
        <v>611.4112160288485</v>
      </c>
      <c r="E10" s="9">
        <f t="shared" si="0"/>
        <v>35189.47056</v>
      </c>
      <c r="F10" s="9">
        <f>E10/B10*10000</f>
        <v>1928.4966137084798</v>
      </c>
      <c r="G10" s="9">
        <f t="shared" si="0"/>
        <v>5305.6</v>
      </c>
      <c r="H10" s="9">
        <f>G10/I10*10000</f>
        <v>331.0723534367103</v>
      </c>
      <c r="I10" s="9">
        <f t="shared" si="0"/>
        <v>160255</v>
      </c>
      <c r="J10" s="9">
        <f t="shared" si="0"/>
        <v>8250.222000000002</v>
      </c>
      <c r="K10" s="22"/>
      <c r="L10" s="23"/>
    </row>
    <row r="11" spans="1:12" ht="19.5" customHeight="1">
      <c r="A11" s="13" t="s">
        <v>18</v>
      </c>
      <c r="B11" s="9">
        <v>37460</v>
      </c>
      <c r="C11" s="9">
        <v>44952</v>
      </c>
      <c r="D11" s="9">
        <v>1200</v>
      </c>
      <c r="E11" s="9">
        <v>13485.6</v>
      </c>
      <c r="F11" s="9">
        <v>3600</v>
      </c>
      <c r="G11" s="9">
        <v>3361</v>
      </c>
      <c r="H11" s="9">
        <v>998</v>
      </c>
      <c r="I11" s="9">
        <v>33649</v>
      </c>
      <c r="J11" s="9">
        <v>1873</v>
      </c>
      <c r="K11" s="24">
        <v>500</v>
      </c>
      <c r="L11" s="23">
        <v>3</v>
      </c>
    </row>
    <row r="12" spans="1:12" ht="19.5" customHeight="1">
      <c r="A12" s="14" t="s">
        <v>19</v>
      </c>
      <c r="B12" s="9">
        <v>28142</v>
      </c>
      <c r="C12" s="9">
        <v>29549.1</v>
      </c>
      <c r="D12" s="9">
        <v>1050</v>
      </c>
      <c r="E12" s="9">
        <v>8864.73</v>
      </c>
      <c r="F12" s="9">
        <v>3150</v>
      </c>
      <c r="G12" s="9">
        <v>990</v>
      </c>
      <c r="H12" s="9">
        <v>1237</v>
      </c>
      <c r="I12" s="9">
        <v>7998</v>
      </c>
      <c r="J12" s="9">
        <v>2532.78</v>
      </c>
      <c r="K12" s="24">
        <v>900</v>
      </c>
      <c r="L12" s="23">
        <v>3</v>
      </c>
    </row>
    <row r="13" spans="1:12" ht="19.5" customHeight="1">
      <c r="A13" s="14" t="s">
        <v>20</v>
      </c>
      <c r="B13" s="9">
        <v>2427</v>
      </c>
      <c r="C13" s="9">
        <v>3883.2</v>
      </c>
      <c r="D13" s="9">
        <v>1600</v>
      </c>
      <c r="E13" s="9">
        <v>1553.28</v>
      </c>
      <c r="F13" s="9">
        <v>6400</v>
      </c>
      <c r="G13" s="9">
        <v>13</v>
      </c>
      <c r="H13" s="9">
        <v>498</v>
      </c>
      <c r="I13" s="9">
        <v>261</v>
      </c>
      <c r="J13" s="9">
        <v>109.215</v>
      </c>
      <c r="K13" s="24">
        <v>450</v>
      </c>
      <c r="L13" s="23">
        <v>4</v>
      </c>
    </row>
    <row r="14" spans="1:12" ht="19.5" customHeight="1">
      <c r="A14" s="14" t="s">
        <v>21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24">
        <v>0</v>
      </c>
      <c r="L14" s="23">
        <v>0</v>
      </c>
    </row>
    <row r="15" spans="1:12" ht="19.5" customHeight="1">
      <c r="A15" s="14" t="s">
        <v>22</v>
      </c>
      <c r="B15" s="9">
        <v>1100</v>
      </c>
      <c r="C15" s="9">
        <v>126.5</v>
      </c>
      <c r="D15" s="9">
        <v>115</v>
      </c>
      <c r="E15" s="9">
        <v>75.9</v>
      </c>
      <c r="F15" s="9">
        <v>690</v>
      </c>
      <c r="G15" s="9">
        <v>-23</v>
      </c>
      <c r="H15" s="9">
        <v>0</v>
      </c>
      <c r="I15" s="9">
        <v>263</v>
      </c>
      <c r="J15" s="9">
        <v>17.6</v>
      </c>
      <c r="K15" s="24">
        <v>160</v>
      </c>
      <c r="L15" s="23">
        <v>6</v>
      </c>
    </row>
    <row r="16" spans="1:12" ht="19.5" customHeight="1">
      <c r="A16" s="14" t="s">
        <v>23</v>
      </c>
      <c r="B16" s="9">
        <v>70251</v>
      </c>
      <c r="C16" s="9">
        <v>14822.961</v>
      </c>
      <c r="D16" s="9">
        <v>211</v>
      </c>
      <c r="E16" s="9">
        <v>8300.85816</v>
      </c>
      <c r="F16" s="9">
        <v>1181.6</v>
      </c>
      <c r="G16" s="9">
        <v>766</v>
      </c>
      <c r="H16" s="9">
        <v>115</v>
      </c>
      <c r="I16" s="9">
        <v>66435</v>
      </c>
      <c r="J16" s="9">
        <v>2810.04</v>
      </c>
      <c r="K16" s="24">
        <v>400</v>
      </c>
      <c r="L16" s="23">
        <v>5.6</v>
      </c>
    </row>
    <row r="17" spans="1:12" ht="19.5" customHeight="1">
      <c r="A17" s="14" t="s">
        <v>24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24">
        <v>300</v>
      </c>
      <c r="L17" s="23">
        <v>4</v>
      </c>
    </row>
    <row r="18" spans="1:12" ht="19.5" customHeight="1">
      <c r="A18" s="14" t="s">
        <v>25</v>
      </c>
      <c r="B18" s="9">
        <v>14829</v>
      </c>
      <c r="C18" s="9">
        <v>2787.852</v>
      </c>
      <c r="D18" s="9">
        <v>188</v>
      </c>
      <c r="E18" s="9">
        <v>836.3556</v>
      </c>
      <c r="F18" s="9">
        <v>564</v>
      </c>
      <c r="G18" s="9">
        <v>-34</v>
      </c>
      <c r="H18" s="9">
        <v>0</v>
      </c>
      <c r="I18" s="9">
        <v>22627</v>
      </c>
      <c r="J18" s="9">
        <v>444.87</v>
      </c>
      <c r="K18" s="24">
        <v>300</v>
      </c>
      <c r="L18" s="23">
        <v>3</v>
      </c>
    </row>
    <row r="19" spans="1:12" ht="19.5" customHeight="1">
      <c r="A19" s="14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24"/>
      <c r="L19" s="23">
        <v>0.5</v>
      </c>
    </row>
    <row r="20" spans="1:12" ht="19.5" customHeight="1">
      <c r="A20" s="14" t="s">
        <v>27</v>
      </c>
      <c r="B20" s="9">
        <v>0</v>
      </c>
      <c r="C20" s="9"/>
      <c r="D20" s="9"/>
      <c r="E20" s="9"/>
      <c r="F20" s="9"/>
      <c r="G20" s="9"/>
      <c r="H20" s="9"/>
      <c r="I20" s="9"/>
      <c r="J20" s="9"/>
      <c r="K20" s="23"/>
      <c r="L20" s="23"/>
    </row>
    <row r="21" spans="1:12" ht="22.5" customHeight="1">
      <c r="A21" s="14" t="s">
        <v>28</v>
      </c>
      <c r="B21" s="9">
        <v>28262</v>
      </c>
      <c r="C21" s="9">
        <v>15443.203</v>
      </c>
      <c r="D21" s="9">
        <v>1621</v>
      </c>
      <c r="E21" s="9">
        <v>2072.7468</v>
      </c>
      <c r="F21" s="9">
        <v>1476</v>
      </c>
      <c r="G21" s="9">
        <v>232.6</v>
      </c>
      <c r="H21" s="9">
        <v>112</v>
      </c>
      <c r="I21" s="9">
        <v>29022</v>
      </c>
      <c r="J21" s="9">
        <v>462.71700000000004</v>
      </c>
      <c r="K21" s="25">
        <v>390</v>
      </c>
      <c r="L21" s="23">
        <v>10.5</v>
      </c>
    </row>
    <row r="22" spans="1:10" ht="14.25">
      <c r="A22" s="5" t="s">
        <v>52</v>
      </c>
      <c r="B22" s="5"/>
      <c r="C22" s="5"/>
      <c r="D22" s="5" t="s">
        <v>30</v>
      </c>
      <c r="E22" s="5"/>
      <c r="F22" s="5"/>
      <c r="G22" s="5"/>
      <c r="H22" s="5" t="s">
        <v>31</v>
      </c>
      <c r="I22" s="5" t="s">
        <v>32</v>
      </c>
      <c r="J22" s="5"/>
    </row>
  </sheetData>
  <sheetProtection/>
  <mergeCells count="7">
    <mergeCell ref="A1:J1"/>
    <mergeCell ref="G2:J2"/>
    <mergeCell ref="G3:J3"/>
    <mergeCell ref="G4:J4"/>
    <mergeCell ref="G5:J5"/>
    <mergeCell ref="G6:J6"/>
    <mergeCell ref="E7:J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9" sqref="M19"/>
    </sheetView>
  </sheetViews>
  <sheetFormatPr defaultColWidth="9.00390625" defaultRowHeight="14.25"/>
  <cols>
    <col min="1" max="1" width="15.125" style="0" customWidth="1"/>
    <col min="3" max="3" width="10.25390625" style="0" bestFit="1" customWidth="1"/>
    <col min="4" max="4" width="9.25390625" style="0" bestFit="1" customWidth="1"/>
    <col min="5" max="5" width="10.25390625" style="0" bestFit="1" customWidth="1"/>
    <col min="6" max="6" width="9.25390625" style="0" bestFit="1" customWidth="1"/>
    <col min="7" max="7" width="9.375" style="0" bestFit="1" customWidth="1"/>
    <col min="8" max="8" width="9.25390625" style="0" bestFit="1" customWidth="1"/>
    <col min="9" max="9" width="11.25390625" style="0" bestFit="1" customWidth="1"/>
    <col min="10" max="10" width="9.375" style="0" bestFit="1" customWidth="1"/>
  </cols>
  <sheetData>
    <row r="1" spans="1:10" ht="14.2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 customHeight="1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1.25" customHeight="1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2.75" customHeight="1">
      <c r="A4" s="2"/>
      <c r="B4" s="2"/>
      <c r="C4" s="2"/>
      <c r="D4" s="2"/>
      <c r="E4" s="2"/>
      <c r="F4" s="2"/>
      <c r="G4" s="3" t="s">
        <v>3</v>
      </c>
      <c r="H4" s="3"/>
      <c r="I4" s="3"/>
      <c r="J4" s="3"/>
    </row>
    <row r="5" spans="1:10" ht="13.5" customHeight="1">
      <c r="A5" s="2"/>
      <c r="B5" s="2"/>
      <c r="C5" s="2"/>
      <c r="D5" s="2"/>
      <c r="E5" s="2"/>
      <c r="F5" s="2"/>
      <c r="G5" s="3" t="s">
        <v>4</v>
      </c>
      <c r="H5" s="3"/>
      <c r="I5" s="3"/>
      <c r="J5" s="3"/>
    </row>
    <row r="6" spans="1:10" ht="12" customHeight="1">
      <c r="A6" s="4"/>
      <c r="B6" s="4"/>
      <c r="C6" s="4"/>
      <c r="D6" s="4"/>
      <c r="E6" s="4"/>
      <c r="F6" s="4"/>
      <c r="G6" s="3" t="s">
        <v>5</v>
      </c>
      <c r="H6" s="3"/>
      <c r="I6" s="3"/>
      <c r="J6" s="3"/>
    </row>
    <row r="7" spans="1:10" ht="14.25">
      <c r="A7" s="5"/>
      <c r="B7" s="5"/>
      <c r="C7" s="5"/>
      <c r="D7" s="5"/>
      <c r="E7" s="4" t="s">
        <v>6</v>
      </c>
      <c r="F7" s="4"/>
      <c r="G7" s="4"/>
      <c r="H7" s="4"/>
      <c r="I7" s="4"/>
      <c r="J7" s="4"/>
    </row>
    <row r="8" spans="1:10" ht="9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6.75" customHeight="1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7" t="s">
        <v>14</v>
      </c>
      <c r="I9" s="7" t="s">
        <v>15</v>
      </c>
      <c r="J9" s="7" t="s">
        <v>16</v>
      </c>
    </row>
    <row r="10" spans="1:10" ht="18" customHeight="1">
      <c r="A10" s="9" t="s">
        <v>17</v>
      </c>
      <c r="B10" s="10">
        <f>SUM('临翔'!B10+'凤庆'!B10+'云县'!B10+'永德'!B10+'镇康'!B10+'双江'!B10+'耿马'!B10+'沧源'!B10)</f>
        <v>1615049</v>
      </c>
      <c r="C10" s="10">
        <f>SUM('临翔'!C10+'凤庆'!C10+'云县'!C10+'永德'!C10+'镇康'!C10+'双江'!C10+'耿马'!C10+'沧源'!C10)</f>
        <v>972720.0325445428</v>
      </c>
      <c r="D10" s="11">
        <f>C10/B10*1000</f>
        <v>602.285152057023</v>
      </c>
      <c r="E10" s="10">
        <f>SUM('临翔'!E10+'凤庆'!E10+'云县'!E10+'永德'!E10+'镇康'!E10+'双江'!E10+'耿马'!E10+'沧源'!E10)</f>
        <v>308839.1621894532</v>
      </c>
      <c r="F10" s="11">
        <f>E10/B10*10000</f>
        <v>1912.2587747458633</v>
      </c>
      <c r="G10" s="10">
        <f>SUM('临翔'!G10+'凤庆'!G10+'云县'!G10+'永德'!G10+'镇康'!G10+'双江'!G10+'耿马'!G10+'沧源'!G10)</f>
        <v>15485.519199999999</v>
      </c>
      <c r="H10" s="12">
        <f>G10/I10*10000</f>
        <v>105.79737322504127</v>
      </c>
      <c r="I10" s="10">
        <f>SUM('临翔'!I10+'凤庆'!I10+'云县'!I10+'永德'!I10+'镇康'!I10+'双江'!I10+'耿马'!I10+'沧源'!I10)</f>
        <v>1463696</v>
      </c>
      <c r="J10" s="10">
        <f>SUM('临翔'!J10+'凤庆'!J10+'云县'!J10+'永德'!J10+'镇康'!J10+'双江'!J10+'耿马'!J10+'沧源'!J10)</f>
        <v>18685.793</v>
      </c>
    </row>
    <row r="11" spans="1:10" ht="18" customHeight="1">
      <c r="A11" s="13" t="s">
        <v>18</v>
      </c>
      <c r="B11" s="10">
        <f>SUM('临翔'!B11+'凤庆'!B11+'云县'!B11+'永德'!B11+'镇康'!B11+'双江'!B11+'耿马'!B11+'沧源'!B11)</f>
        <v>342246</v>
      </c>
      <c r="C11" s="10">
        <f>SUM('临翔'!C11+'凤庆'!C11+'云县'!C11+'永德'!C11+'镇康'!C11+'双江'!C11+'耿马'!C11+'沧源'!C11)</f>
        <v>577453.2944</v>
      </c>
      <c r="D11" s="11">
        <f aca="true" t="shared" si="0" ref="D11:D21">C11/B11*1000</f>
        <v>1687.2462918485533</v>
      </c>
      <c r="E11" s="10">
        <f>SUM('临翔'!E11+'凤庆'!E11+'云县'!E11+'永德'!E11+'镇康'!E11+'双江'!E11+'耿马'!E11+'沧源'!E11)</f>
        <v>181450.5689971827</v>
      </c>
      <c r="F11" s="11">
        <f aca="true" t="shared" si="1" ref="F11:F21">E11/B11*10000</f>
        <v>5301.758647206475</v>
      </c>
      <c r="G11" s="10">
        <f>SUM('临翔'!G11+'凤庆'!G11+'云县'!G11+'永德'!G11+'镇康'!G11+'双江'!G11+'耿马'!G11+'沧源'!G11)</f>
        <v>7091.8984</v>
      </c>
      <c r="H11" s="12">
        <f aca="true" t="shared" si="2" ref="H11:H21">G11/I11*10000</f>
        <v>192.28460264137541</v>
      </c>
      <c r="I11" s="10">
        <f>SUM('临翔'!I11+'凤庆'!I11+'云县'!I11+'永德'!I11+'镇康'!I11+'双江'!I11+'耿马'!I11+'沧源'!I11)</f>
        <v>368823</v>
      </c>
      <c r="J11" s="10">
        <f>SUM('临翔'!J11+'凤庆'!J11+'云县'!J11+'永德'!J11+'镇康'!J11+'双江'!J11+'耿马'!J11+'沧源'!J11)</f>
        <v>5464.84</v>
      </c>
    </row>
    <row r="12" spans="1:10" ht="18" customHeight="1">
      <c r="A12" s="14" t="s">
        <v>19</v>
      </c>
      <c r="B12" s="10">
        <f>SUM('临翔'!B12+'凤庆'!B12+'云县'!B12+'永德'!B12+'镇康'!B12+'双江'!B12+'耿马'!B12+'沧源'!B12)</f>
        <v>147348</v>
      </c>
      <c r="C12" s="10">
        <f>SUM('临翔'!C12+'凤庆'!C12+'云县'!C12+'永德'!C12+'镇康'!C12+'双江'!C12+'耿马'!C12+'沧源'!C12)</f>
        <v>163333.98</v>
      </c>
      <c r="D12" s="11">
        <f t="shared" si="0"/>
        <v>1108.491326655265</v>
      </c>
      <c r="E12" s="10">
        <f>SUM('临翔'!E12+'凤庆'!E12+'云县'!E12+'永德'!E12+'镇康'!E12+'双江'!E12+'耿马'!E12+'沧源'!E12)</f>
        <v>42178.26374680851</v>
      </c>
      <c r="F12" s="11">
        <f t="shared" si="1"/>
        <v>2862.4931282954985</v>
      </c>
      <c r="G12" s="10">
        <f>SUM('临翔'!G12+'凤庆'!G12+'云县'!G12+'永德'!G12+'镇康'!G12+'双江'!G12+'耿马'!G12+'沧源'!G12)</f>
        <v>3397.556</v>
      </c>
      <c r="H12" s="12">
        <f t="shared" si="2"/>
        <v>220.22868402971338</v>
      </c>
      <c r="I12" s="10">
        <f>SUM('临翔'!I12+'凤庆'!I12+'云县'!I12+'永德'!I12+'镇康'!I12+'双江'!I12+'耿马'!I12+'沧源'!I12)</f>
        <v>154274</v>
      </c>
      <c r="J12" s="10">
        <f>SUM('临翔'!J12+'凤庆'!J12+'云县'!J12+'永德'!J12+'镇康'!J12+'双江'!J12+'耿马'!J12+'沧源'!J12)</f>
        <v>5586.38</v>
      </c>
    </row>
    <row r="13" spans="1:10" ht="18" customHeight="1">
      <c r="A13" s="14" t="s">
        <v>20</v>
      </c>
      <c r="B13" s="10">
        <f>SUM('临翔'!B13+'凤庆'!B13+'云县'!B13+'永德'!B13+'镇康'!B13+'双江'!B13+'耿马'!B13+'沧源'!B13)</f>
        <v>120590</v>
      </c>
      <c r="C13" s="10">
        <f>SUM('临翔'!C13+'凤庆'!C13+'云县'!C13+'永德'!C13+'镇康'!C13+'双江'!C13+'耿马'!C13+'沧源'!C13)</f>
        <v>31618.296000000002</v>
      </c>
      <c r="D13" s="11">
        <f t="shared" si="0"/>
        <v>262.19666639024797</v>
      </c>
      <c r="E13" s="10">
        <f>SUM('临翔'!E13+'凤庆'!E13+'云县'!E13+'永德'!E13+'镇康'!E13+'双江'!E13+'耿马'!E13+'沧源'!E13)</f>
        <v>11703.69448379804</v>
      </c>
      <c r="F13" s="11">
        <f t="shared" si="1"/>
        <v>970.536071299282</v>
      </c>
      <c r="G13" s="10">
        <f>SUM('临翔'!G13+'凤庆'!G13+'云县'!G13+'永德'!G13+'镇康'!G13+'双江'!G13+'耿马'!G13+'沧源'!G13)</f>
        <v>1303.24</v>
      </c>
      <c r="H13" s="12">
        <f t="shared" si="2"/>
        <v>207.49255679918483</v>
      </c>
      <c r="I13" s="10">
        <f>SUM('临翔'!I13+'凤庆'!I13+'云县'!I13+'永德'!I13+'镇康'!I13+'双江'!I13+'耿马'!I13+'沧源'!I13)</f>
        <v>62809</v>
      </c>
      <c r="J13" s="10">
        <f>SUM('临翔'!J13+'凤庆'!J13+'云县'!J13+'永德'!J13+'镇康'!J13+'双江'!J13+'耿马'!J13+'沧源'!J13)</f>
        <v>828.715</v>
      </c>
    </row>
    <row r="14" spans="1:10" ht="18" customHeight="1">
      <c r="A14" s="14" t="s">
        <v>21</v>
      </c>
      <c r="B14" s="10">
        <f>SUM('临翔'!B14+'凤庆'!B14+'云县'!B14+'永德'!B14+'镇康'!B14+'双江'!B14+'耿马'!B14+'沧源'!B14)</f>
        <v>15456</v>
      </c>
      <c r="C14" s="10">
        <f>SUM('临翔'!C14+'凤庆'!C14+'云县'!C14+'永德'!C14+'镇康'!C14+'双江'!C14+'耿马'!C14+'沧源'!C14)</f>
        <v>19907</v>
      </c>
      <c r="D14" s="11"/>
      <c r="E14" s="10">
        <f>SUM('临翔'!E14+'凤庆'!E14+'云县'!E14+'永德'!E14+'镇康'!E14+'双江'!E14+'耿马'!E14+'沧源'!E14)</f>
        <v>441</v>
      </c>
      <c r="F14" s="11"/>
      <c r="G14" s="10">
        <f>SUM('临翔'!G14+'凤庆'!G14+'云县'!G14+'永德'!G14+'镇康'!G14+'双江'!G14+'耿马'!G14+'沧源'!G14)</f>
        <v>65</v>
      </c>
      <c r="H14" s="12"/>
      <c r="I14" s="10">
        <f>SUM('临翔'!I14+'凤庆'!I14+'云县'!I14+'永德'!I14+'镇康'!I14+'双江'!I14+'耿马'!I14+'沧源'!I14)</f>
        <v>7871</v>
      </c>
      <c r="J14" s="10">
        <f>SUM('临翔'!J14+'凤庆'!J14+'云县'!J14+'永德'!J14+'镇康'!J14+'双江'!J14+'耿马'!J14+'沧源'!J14)</f>
        <v>0</v>
      </c>
    </row>
    <row r="15" spans="1:10" ht="18" customHeight="1">
      <c r="A15" s="14" t="s">
        <v>22</v>
      </c>
      <c r="B15" s="10">
        <f>SUM('临翔'!B15+'凤庆'!B15+'云县'!B15+'永德'!B15+'镇康'!B15+'双江'!B15+'耿马'!B15+'沧源'!B15)</f>
        <v>34554</v>
      </c>
      <c r="C15" s="10">
        <f>SUM('临翔'!C15+'凤庆'!C15+'云县'!C15+'永德'!C15+'镇康'!C15+'双江'!C15+'耿马'!C15+'沧源'!C15)</f>
        <v>5309.5</v>
      </c>
      <c r="D15" s="11">
        <f t="shared" si="0"/>
        <v>153.6580424842276</v>
      </c>
      <c r="E15" s="10">
        <f>SUM('临翔'!E15+'凤庆'!E15+'云县'!E15+'永德'!E15+'镇康'!E15+'双江'!E15+'耿马'!E15+'沧源'!E15)</f>
        <v>3068.02</v>
      </c>
      <c r="F15" s="11">
        <f t="shared" si="1"/>
        <v>887.8914163338543</v>
      </c>
      <c r="G15" s="10">
        <f>SUM('临翔'!G15+'凤庆'!G15+'云县'!G15+'永德'!G15+'镇康'!G15+'双江'!G15+'耿马'!G15+'沧源'!G15)</f>
        <v>-97.24000000000001</v>
      </c>
      <c r="H15" s="12">
        <f t="shared" si="2"/>
        <v>-30.455072191424726</v>
      </c>
      <c r="I15" s="10">
        <f>SUM('临翔'!I15+'凤庆'!I15+'云县'!I15+'永德'!I15+'镇康'!I15+'双江'!I15+'耿马'!I15+'沧源'!I15)</f>
        <v>31929</v>
      </c>
      <c r="J15" s="10">
        <f>SUM('临翔'!J15+'凤庆'!J15+'云县'!J15+'永德'!J15+'镇康'!J15+'双江'!J15+'耿马'!J15+'沧源'!J15)</f>
        <v>171.56</v>
      </c>
    </row>
    <row r="16" spans="1:10" ht="18" customHeight="1">
      <c r="A16" s="14" t="s">
        <v>23</v>
      </c>
      <c r="B16" s="10">
        <f>SUM('临翔'!B16+'凤庆'!B16+'云县'!B16+'永德'!B16+'镇康'!B16+'双江'!B16+'耿马'!B16+'沧源'!B16)</f>
        <v>185726</v>
      </c>
      <c r="C16" s="10">
        <f>SUM('临翔'!C16+'凤庆'!C16+'云县'!C16+'永德'!C16+'镇康'!C16+'双江'!C16+'耿马'!C16+'沧源'!C16)</f>
        <v>26102.938</v>
      </c>
      <c r="D16" s="11">
        <f t="shared" si="0"/>
        <v>140.54541636604458</v>
      </c>
      <c r="E16" s="10">
        <f>SUM('临翔'!E16+'凤庆'!E16+'云县'!E16+'永德'!E16+'镇康'!E16+'双江'!E16+'耿马'!E16+'沧源'!E16)</f>
        <v>15820.83536723618</v>
      </c>
      <c r="F16" s="11">
        <f t="shared" si="1"/>
        <v>851.837403876473</v>
      </c>
      <c r="G16" s="10">
        <f>SUM('临翔'!G16+'凤庆'!G16+'云县'!G16+'永德'!G16+'镇康'!G16+'双江'!G16+'耿马'!G16+'沧源'!G16)</f>
        <v>1432.8048</v>
      </c>
      <c r="H16" s="12">
        <f t="shared" si="2"/>
        <v>78.70737522110281</v>
      </c>
      <c r="I16" s="10">
        <f>SUM('临翔'!I16+'凤庆'!I16+'云县'!I16+'永德'!I16+'镇康'!I16+'双江'!I16+'耿马'!I16+'沧源'!I16)</f>
        <v>182042</v>
      </c>
      <c r="J16" s="10">
        <f>SUM('临翔'!J16+'凤庆'!J16+'云县'!J16+'永德'!J16+'镇康'!J16+'双江'!J16+'耿马'!J16+'沧源'!J16)</f>
        <v>3280.0679999999998</v>
      </c>
    </row>
    <row r="17" spans="1:10" ht="18" customHeight="1">
      <c r="A17" s="14" t="s">
        <v>24</v>
      </c>
      <c r="B17" s="10">
        <f>SUM('临翔'!B17+'凤庆'!B17+'云县'!B17+'永德'!B17+'镇康'!B17+'双江'!B17+'耿马'!B17+'沧源'!B17)</f>
        <v>30941</v>
      </c>
      <c r="C17" s="10">
        <f>SUM('临翔'!C17+'凤庆'!C17+'云县'!C17+'永德'!C17+'镇康'!C17+'双江'!C17+'耿马'!C17+'沧源'!C17)</f>
        <v>3705.5</v>
      </c>
      <c r="D17" s="11">
        <f t="shared" si="0"/>
        <v>119.76018874632365</v>
      </c>
      <c r="E17" s="10">
        <f>SUM('临翔'!E17+'凤庆'!E17+'云县'!E17+'永德'!E17+'镇康'!E17+'双江'!E17+'耿马'!E17+'沧源'!E17)</f>
        <v>1347.5267605633803</v>
      </c>
      <c r="F17" s="11">
        <f t="shared" si="1"/>
        <v>435.5149350581366</v>
      </c>
      <c r="G17" s="10">
        <f>SUM('临翔'!G17+'凤庆'!G17+'云县'!G17+'永德'!G17+'镇康'!G17+'双江'!G17+'耿马'!G17+'沧源'!G17)</f>
        <v>162.1</v>
      </c>
      <c r="H17" s="12">
        <f t="shared" si="2"/>
        <v>44.27268258043371</v>
      </c>
      <c r="I17" s="10">
        <f>SUM('临翔'!I17+'凤庆'!I17+'云县'!I17+'永德'!I17+'镇康'!I17+'双江'!I17+'耿马'!I17+'沧源'!I17)</f>
        <v>36614</v>
      </c>
      <c r="J17" s="10">
        <f>SUM('临翔'!J17+'凤庆'!J17+'云县'!J17+'永德'!J17+'镇康'!J17+'双江'!J17+'耿马'!J17+'沧源'!J17)</f>
        <v>14.952</v>
      </c>
    </row>
    <row r="18" spans="1:10" ht="18" customHeight="1">
      <c r="A18" s="14" t="s">
        <v>25</v>
      </c>
      <c r="B18" s="10">
        <f>SUM('临翔'!B18+'凤庆'!B18+'云县'!B18+'永德'!B18+'镇康'!B18+'双江'!B18+'耿马'!B18+'沧源'!B18)</f>
        <v>412352</v>
      </c>
      <c r="C18" s="10">
        <f>SUM('临翔'!C18+'凤庆'!C18+'云县'!C18+'永德'!C18+'镇康'!C18+'双江'!C18+'耿马'!C18+'沧源'!C18)</f>
        <v>46109.56114454277</v>
      </c>
      <c r="D18" s="11">
        <f t="shared" si="0"/>
        <v>111.82087426408208</v>
      </c>
      <c r="E18" s="10">
        <f>SUM('临翔'!E18+'凤庆'!E18+'云县'!E18+'永德'!E18+'镇康'!E18+'双江'!E18+'耿马'!E18+'沧源'!E18)</f>
        <v>16320.826982765533</v>
      </c>
      <c r="F18" s="11">
        <f t="shared" si="1"/>
        <v>395.79841937872334</v>
      </c>
      <c r="G18" s="10">
        <f>SUM('临翔'!G18+'凤庆'!G18+'云县'!G18+'永德'!G18+'镇康'!G18+'双江'!G18+'耿马'!G18+'沧源'!G18)</f>
        <v>1429.09</v>
      </c>
      <c r="H18" s="12">
        <f t="shared" si="2"/>
        <v>41.8730643351275</v>
      </c>
      <c r="I18" s="10">
        <f>SUM('临翔'!I18+'凤庆'!I18+'云县'!I18+'永德'!I18+'镇康'!I18+'双江'!I18+'耿马'!I18+'沧源'!I18)</f>
        <v>341291</v>
      </c>
      <c r="J18" s="10">
        <f>'临翔'!J18+'凤庆'!J18+'云县'!J18+'永德'!J18+'镇康'!J18+'双江'!J18+'耿马'!J18+'沧源'!J18</f>
        <v>1245.87</v>
      </c>
    </row>
    <row r="19" spans="1:10" ht="18" customHeight="1">
      <c r="A19" s="14" t="s">
        <v>26</v>
      </c>
      <c r="B19" s="10">
        <f>SUM('临翔'!B19+'凤庆'!B19+'云县'!B19+'永德'!B19+'镇康'!B19+'双江'!B19+'耿马'!B19+'沧源'!B19)</f>
        <v>691</v>
      </c>
      <c r="C19" s="10">
        <f>SUM('临翔'!C19+'凤庆'!C19+'云县'!C19+'永德'!C19+'镇康'!C19+'双江'!C19+'耿马'!C19+'沧源'!C19)</f>
        <v>868</v>
      </c>
      <c r="D19" s="11">
        <f t="shared" si="0"/>
        <v>1256.150506512301</v>
      </c>
      <c r="E19" s="10">
        <f>SUM('临翔'!E19+'凤庆'!E19+'云县'!E19+'永德'!E19+'镇康'!E19+'双江'!E19+'耿马'!E19+'沧源'!E19)</f>
        <v>20.5</v>
      </c>
      <c r="F19" s="11">
        <f t="shared" si="1"/>
        <v>296.671490593343</v>
      </c>
      <c r="G19" s="10">
        <f>SUM('临翔'!G19+'凤庆'!G19+'云县'!G19+'永德'!G19+'镇康'!G19+'双江'!G19+'耿马'!G19+'沧源'!G19)</f>
        <v>15</v>
      </c>
      <c r="H19" s="12">
        <f t="shared" si="2"/>
        <v>22.9147571035747</v>
      </c>
      <c r="I19" s="10">
        <f>SUM('临翔'!I19+'凤庆'!I19+'云县'!I19+'永德'!I19+'镇康'!I19+'双江'!I19+'耿马'!I19+'沧源'!I19)</f>
        <v>6546</v>
      </c>
      <c r="J19" s="10">
        <f>SUM('临翔'!J19+'凤庆'!J19+'云县'!J19+'永德'!J19+'镇康'!J19+'双江'!J19+'耿马'!J19+'沧源'!J19)</f>
        <v>0</v>
      </c>
    </row>
    <row r="20" spans="1:10" ht="18" customHeight="1">
      <c r="A20" s="14" t="s">
        <v>27</v>
      </c>
      <c r="B20" s="10">
        <f>SUM('临翔'!B20+'凤庆'!B20+'云县'!B20+'永德'!B20+'镇康'!B20+'双江'!B20+'耿马'!B20+'沧源'!B20)</f>
        <v>1465</v>
      </c>
      <c r="C20" s="10">
        <f>SUM('临翔'!C20+'凤庆'!C20+'云县'!C20+'永德'!C20+'镇康'!C20+'双江'!C20+'耿马'!C20+'沧源'!C20)</f>
        <v>140.2</v>
      </c>
      <c r="D20" s="11">
        <f t="shared" si="0"/>
        <v>95.69965870307166</v>
      </c>
      <c r="E20" s="10">
        <f>SUM('临翔'!E20+'凤庆'!E20+'云县'!E20+'永德'!E20+'镇康'!E20+'双江'!E20+'耿马'!E20+'沧源'!E20)</f>
        <v>1533</v>
      </c>
      <c r="F20" s="11">
        <f t="shared" si="1"/>
        <v>10464.163822525596</v>
      </c>
      <c r="G20" s="10">
        <f>SUM('临翔'!G20+'凤庆'!G20+'云县'!G20+'永德'!G20+'镇康'!G20+'双江'!G20+'耿马'!G20+'沧源'!G20)</f>
        <v>23</v>
      </c>
      <c r="H20" s="12">
        <f t="shared" si="2"/>
        <v>52.523407170586886</v>
      </c>
      <c r="I20" s="10">
        <f>SUM('临翔'!I20+'凤庆'!I20+'云县'!I20+'永德'!I20+'镇康'!I20+'双江'!I20+'耿马'!I20+'沧源'!I20)</f>
        <v>4379</v>
      </c>
      <c r="J20" s="10">
        <f>SUM('临翔'!J20+'凤庆'!J20+'云县'!J20+'永德'!J20+'镇康'!J20+'双江'!J20+'耿马'!J20+'沧源'!J20)</f>
        <v>0</v>
      </c>
    </row>
    <row r="21" spans="1:10" ht="18" customHeight="1">
      <c r="A21" s="14" t="s">
        <v>28</v>
      </c>
      <c r="B21" s="10">
        <f>SUM('临翔'!B21+'凤庆'!B21+'云县'!B21+'永德'!B21+'镇康'!B21+'双江'!B21+'耿马'!B21+'沧源'!B21)</f>
        <v>323680</v>
      </c>
      <c r="C21" s="10">
        <f>SUM('临翔'!C21+'凤庆'!C21+'云县'!C21+'永德'!C21+'镇康'!C21+'双江'!C21+'耿马'!C21+'沧源'!C21)</f>
        <v>98171.763</v>
      </c>
      <c r="D21" s="11">
        <f t="shared" si="0"/>
        <v>303.29882291151756</v>
      </c>
      <c r="E21" s="10">
        <f>SUM('临翔'!E21+'凤庆'!E21+'云县'!E21+'永德'!E21+'镇康'!E21+'双江'!E21+'耿马'!E21+'沧源'!E21)</f>
        <v>34954.92585109878</v>
      </c>
      <c r="F21" s="11">
        <f t="shared" si="1"/>
        <v>1079.9223260967244</v>
      </c>
      <c r="G21" s="10">
        <f>SUM('临翔'!G21+'凤庆'!G21+'云县'!G21+'永德'!G21+'镇康'!G21+'双江'!G21+'耿马'!G21+'沧源'!G21)</f>
        <v>663.0699999999999</v>
      </c>
      <c r="H21" s="12">
        <f t="shared" si="2"/>
        <v>24.823111883137788</v>
      </c>
      <c r="I21" s="10">
        <f>SUM('临翔'!I21+'凤庆'!I21+'云县'!I21+'永德'!I21+'镇康'!I21+'双江'!I21+'耿马'!I21+'沧源'!I21)</f>
        <v>267118</v>
      </c>
      <c r="J21" s="10">
        <f>SUM('临翔'!J21+'凤庆'!J21+'云县'!J21+'永德'!J21+'镇康'!J21+'双江'!J21+'耿马'!J21+'沧源'!J21)</f>
        <v>2093.4080000000004</v>
      </c>
    </row>
    <row r="22" spans="1:10" ht="18" customHeight="1">
      <c r="A22" s="15" t="s">
        <v>54</v>
      </c>
      <c r="B22" s="10">
        <v>1617838</v>
      </c>
      <c r="C22" s="16">
        <v>973432.225</v>
      </c>
      <c r="D22" s="16">
        <v>601.6870817720934</v>
      </c>
      <c r="E22" s="16">
        <v>298607.26208</v>
      </c>
      <c r="F22" s="16">
        <v>1845.7179401151413</v>
      </c>
      <c r="G22" s="16">
        <v>16768.695</v>
      </c>
      <c r="H22" s="16">
        <v>113.83455436107845</v>
      </c>
      <c r="I22" s="16">
        <v>1473076</v>
      </c>
      <c r="J22" s="16">
        <v>17587.422000000002</v>
      </c>
    </row>
    <row r="23" spans="1:10" ht="18" customHeight="1">
      <c r="A23" s="9" t="s">
        <v>55</v>
      </c>
      <c r="B23" s="10">
        <f>B10-B22</f>
        <v>-2789</v>
      </c>
      <c r="C23" s="12">
        <f aca="true" t="shared" si="3" ref="C23:J23">C10-C22</f>
        <v>-712.1924554571742</v>
      </c>
      <c r="D23" s="12">
        <f t="shared" si="3"/>
        <v>0.5980702849295767</v>
      </c>
      <c r="E23" s="12">
        <f t="shared" si="3"/>
        <v>10231.900109453185</v>
      </c>
      <c r="F23" s="12">
        <f t="shared" si="3"/>
        <v>66.54083463072197</v>
      </c>
      <c r="G23" s="12">
        <f t="shared" si="3"/>
        <v>-1283.175800000001</v>
      </c>
      <c r="H23" s="12">
        <f t="shared" si="3"/>
        <v>-8.037181136037177</v>
      </c>
      <c r="I23" s="12">
        <f t="shared" si="3"/>
        <v>-9380</v>
      </c>
      <c r="J23" s="12">
        <f t="shared" si="3"/>
        <v>1098.3709999999992</v>
      </c>
    </row>
    <row r="24" spans="1:10" ht="18" customHeight="1">
      <c r="A24" s="9" t="s">
        <v>56</v>
      </c>
      <c r="B24" s="12">
        <f>B23/B22*100</f>
        <v>-0.17239056073599457</v>
      </c>
      <c r="C24" s="12">
        <f aca="true" t="shared" si="4" ref="C24:J24">C23/C22*100</f>
        <v>-0.07316302431401162</v>
      </c>
      <c r="D24" s="12">
        <f t="shared" si="4"/>
        <v>0.0993988907270762</v>
      </c>
      <c r="E24" s="12">
        <f t="shared" si="4"/>
        <v>3.4265409481943383</v>
      </c>
      <c r="F24" s="12">
        <f t="shared" si="4"/>
        <v>3.6051464410954885</v>
      </c>
      <c r="G24" s="12">
        <f t="shared" si="4"/>
        <v>-7.652210264424279</v>
      </c>
      <c r="H24" s="12">
        <f t="shared" si="4"/>
        <v>-7.060405499145342</v>
      </c>
      <c r="I24" s="12">
        <f t="shared" si="4"/>
        <v>-0.6367628011046274</v>
      </c>
      <c r="J24" s="12">
        <f t="shared" si="4"/>
        <v>6.245207512505238</v>
      </c>
    </row>
    <row r="25" spans="1:10" ht="14.25">
      <c r="A25" s="17" t="s">
        <v>57</v>
      </c>
      <c r="B25" s="17"/>
      <c r="C25" s="5"/>
      <c r="D25" s="5" t="s">
        <v>30</v>
      </c>
      <c r="E25" s="5" t="s">
        <v>58</v>
      </c>
      <c r="F25" s="5"/>
      <c r="G25" s="5"/>
      <c r="H25" s="18" t="s">
        <v>59</v>
      </c>
      <c r="I25" s="18"/>
      <c r="J25" s="18"/>
    </row>
  </sheetData>
  <sheetProtection/>
  <mergeCells count="9">
    <mergeCell ref="A1:J1"/>
    <mergeCell ref="G2:J2"/>
    <mergeCell ref="G3:J3"/>
    <mergeCell ref="G4:J4"/>
    <mergeCell ref="G5:J5"/>
    <mergeCell ref="G6:J6"/>
    <mergeCell ref="E7:J7"/>
    <mergeCell ref="A25:B25"/>
    <mergeCell ref="H25:J25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2021-03-02T03:14:02Z</cp:lastPrinted>
  <dcterms:created xsi:type="dcterms:W3CDTF">2011-02-23T01:03:45Z</dcterms:created>
  <dcterms:modified xsi:type="dcterms:W3CDTF">2023-03-01T02:59:17Z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