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9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<sst xmlns="http://schemas.openxmlformats.org/spreadsheetml/2006/main" count="598" uniqueCount="66">
  <si>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</si>
  <si>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</si>
  <si>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</si>
  <si>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</si>
  <si>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</si>
  <si>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</si>
  <si>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</si>
  <si>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</si>
  <si>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</si>
  <si>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</si>
  <si>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</si>
  <si>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</si>
  <si>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</si>
  <si>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</si>
  <si>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</si>
  <si>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</si>
  <si>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</si>
  <si>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</si>
  <si>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</si>
  <si>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</si>
  <si>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</si>
  <si>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</si>
  <si>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</si>
  <si>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</si>
  <si>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</si>
  <si>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</si>
  <si>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</si>
  <si>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</si>
  <si>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</si>
  <si>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</si>
  <si>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</si>
  <si>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</si>
  <si>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</si>
  <si>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</si>
  <si>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</si>
  <si>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</si>
  <si>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</si>
  <si>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</si>
  <si>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防治</t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</si>
  <si>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</si>
  <si>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</si>
  <si>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</si>
  <si>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</si>
  <si>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病虫害防治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</si>
  <si>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</si>
  <si>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</si>
  <si>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</si>
  <si>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</si>
  <si>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</si>
  <si>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</si>
  <si>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</si>
  <si>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（鼠畜</t>
  </si>
  <si>
    <r>
      <t>)</t>
    </r>
    <r>
      <rPr>
        <sz val="9"/>
        <rFont val="宋体"/>
        <family val="0"/>
      </rPr>
      <t>害</t>
    </r>
  </si>
  <si>
    <t>临沧市</t>
  </si>
  <si>
    <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30 </t>
    </r>
    <r>
      <rPr>
        <sz val="12"/>
        <rFont val="宋体"/>
        <family val="0"/>
      </rPr>
      <t>日</t>
    </r>
  </si>
  <si>
    <t>小　春　作　物　自　然　灾　害　情　况</t>
  </si>
  <si>
    <t>2022.11.30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</si>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</sst>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7" fillId="0" borderId="16" xfId="63" applyFont="1" applyBorder="1" applyAlignment="1">
      <alignment horizontal="left" vertical="top"/>
      <protection/>
    </xf>
    <xf numFmtId="0" fontId="5" fillId="0" borderId="11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1" sqref="Q11"/>
    </sheetView>
  </sheetViews>
  <sheetFormatPr defaultColWidth="9.00390625" defaultRowHeight="14.25"/>
  <cols>
    <col min="1" max="22" width="5.375" style="0" customWidth="1"/>
    <col min="23" max="23" width="5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</v>
      </c>
      <c r="J3" s="26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7237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5948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1289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23">
        <f>W8+W12+W16</f>
        <v>0</v>
      </c>
    </row>
    <row r="8" spans="1:23" ht="30" customHeight="1">
      <c r="A8" s="11" t="s">
        <v>28</v>
      </c>
      <c r="B8" s="10">
        <f>SUM(B9:B11)</f>
        <v>339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339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23"/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2"/>
      <c r="U9" s="32"/>
      <c r="V9" s="32"/>
      <c r="W9" s="23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2"/>
      <c r="U10" s="32"/>
      <c r="V10" s="32"/>
      <c r="W10" s="23"/>
    </row>
    <row r="11" spans="1:23" ht="30" customHeight="1">
      <c r="A11" s="10" t="s">
        <v>31</v>
      </c>
      <c r="B11" s="10">
        <f t="shared" si="2"/>
        <v>339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339</v>
      </c>
      <c r="R11" s="10"/>
      <c r="S11" s="10"/>
      <c r="T11" s="32"/>
      <c r="U11" s="32"/>
      <c r="V11" s="32"/>
      <c r="W11" s="23"/>
    </row>
    <row r="12" spans="1:23" ht="30" customHeight="1">
      <c r="A12" s="11" t="s">
        <v>32</v>
      </c>
      <c r="B12" s="10">
        <f>SUM(B13:B15)</f>
        <v>6898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5948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950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0</v>
      </c>
    </row>
    <row r="13" spans="1:23" ht="30" customHeight="1">
      <c r="A13" s="11" t="s">
        <v>33</v>
      </c>
      <c r="B13" s="10">
        <f>E13+H13+K13+N13+Q13+T13</f>
        <v>2300</v>
      </c>
      <c r="C13" s="10"/>
      <c r="D13" s="10"/>
      <c r="E13" s="10">
        <v>2300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2"/>
      <c r="U13" s="32"/>
      <c r="V13" s="32"/>
      <c r="W13" s="23"/>
    </row>
    <row r="14" spans="1:23" ht="30" customHeight="1">
      <c r="A14" s="10" t="s">
        <v>34</v>
      </c>
      <c r="B14" s="10">
        <f>E14+H14+K14+N14+Q14+T14</f>
        <v>4598</v>
      </c>
      <c r="C14" s="10"/>
      <c r="D14" s="10"/>
      <c r="E14" s="10">
        <v>3648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950</v>
      </c>
      <c r="R14" s="10"/>
      <c r="S14" s="10"/>
      <c r="T14" s="32"/>
      <c r="U14" s="32"/>
      <c r="V14" s="32"/>
      <c r="W14" s="23"/>
    </row>
    <row r="15" spans="1:23" ht="30" customHeight="1">
      <c r="A15" s="10" t="s">
        <v>31</v>
      </c>
      <c r="B15" s="10">
        <f>E15+H15+K15+N15+Q15+T15</f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2"/>
      <c r="U15" s="32"/>
      <c r="V15" s="32"/>
      <c r="W15" s="32"/>
    </row>
    <row r="16" spans="1:23" ht="30" customHeight="1">
      <c r="A16" s="11" t="s">
        <v>35</v>
      </c>
      <c r="B16" s="10">
        <f>E16+H16+K16+N16+Q16+T16</f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0</v>
      </c>
      <c r="R16" s="10"/>
      <c r="S16" s="10"/>
      <c r="T16" s="32"/>
      <c r="U16" s="32"/>
      <c r="V16" s="32"/>
      <c r="W16" s="3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X11" sqref="X11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5" width="5.625" style="0" customWidth="1"/>
    <col min="6" max="6" width="4.50390625" style="0" customWidth="1"/>
    <col min="7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5.25390625" style="0" customWidth="1"/>
    <col min="13" max="15" width="5.625" style="0" customWidth="1"/>
    <col min="16" max="16" width="4.125" style="0" customWidth="1"/>
    <col min="17" max="18" width="5.625" style="0" customWidth="1"/>
    <col min="19" max="19" width="4.875" style="0" customWidth="1"/>
    <col min="20" max="20" width="5.375" style="0" customWidth="1"/>
    <col min="21" max="21" width="4.875" style="0" customWidth="1"/>
    <col min="22" max="22" width="5.25390625" style="0" customWidth="1"/>
    <col min="23" max="23" width="6.125" style="0" customWidth="1"/>
  </cols>
  <sheetData>
    <row r="1" spans="1:23" ht="19.5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56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43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51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52</v>
      </c>
      <c r="U6" s="21" t="s">
        <v>23</v>
      </c>
      <c r="V6" s="21" t="s">
        <v>24</v>
      </c>
      <c r="W6" s="22"/>
    </row>
    <row r="7" spans="1:23" ht="25.5" customHeight="1">
      <c r="A7" s="10" t="s">
        <v>57</v>
      </c>
      <c r="B7" s="10">
        <f>SUM(B9:B16)</f>
        <v>45466</v>
      </c>
      <c r="C7" s="10">
        <f aca="true" t="shared" si="0" ref="C7:W7">SUM(C9:C16)</f>
        <v>2129</v>
      </c>
      <c r="D7" s="10">
        <f t="shared" si="0"/>
        <v>0</v>
      </c>
      <c r="E7" s="10">
        <f t="shared" si="0"/>
        <v>5998</v>
      </c>
      <c r="F7" s="10">
        <f t="shared" si="0"/>
        <v>5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39468</v>
      </c>
      <c r="R7" s="10">
        <f t="shared" si="0"/>
        <v>2124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106006</v>
      </c>
    </row>
    <row r="8" spans="1:23" ht="24.75" customHeight="1">
      <c r="A8" s="11" t="s">
        <v>58</v>
      </c>
      <c r="B8" s="10">
        <f>B7-43705</f>
        <v>1761</v>
      </c>
      <c r="C8" s="10">
        <f>C7-1435.5</f>
        <v>693.5</v>
      </c>
      <c r="D8" s="10">
        <f>D7-38</f>
        <v>-38</v>
      </c>
      <c r="E8" s="10">
        <f>E7-0</f>
        <v>5998</v>
      </c>
      <c r="F8" s="10">
        <v>0</v>
      </c>
      <c r="G8" s="10">
        <v>0</v>
      </c>
      <c r="H8" s="10">
        <f>H7-3751</f>
        <v>-3751</v>
      </c>
      <c r="I8" s="10">
        <f>I7-1435.5</f>
        <v>-1435.5</v>
      </c>
      <c r="J8" s="10">
        <f>J7-38</f>
        <v>-38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>Q7-39623</f>
        <v>-155</v>
      </c>
      <c r="R8" s="10">
        <f>R7-0</f>
        <v>2124</v>
      </c>
      <c r="S8" s="10">
        <v>0</v>
      </c>
      <c r="T8" s="23">
        <f>T7-0</f>
        <v>0</v>
      </c>
      <c r="U8" s="23">
        <f>U7-0</f>
        <v>0</v>
      </c>
      <c r="V8" s="10">
        <v>0</v>
      </c>
      <c r="W8" s="23">
        <f>W7-225206</f>
        <v>-119200</v>
      </c>
    </row>
    <row r="9" spans="1:23" ht="19.5" customHeight="1">
      <c r="A9" s="10" t="s">
        <v>59</v>
      </c>
      <c r="B9" s="10">
        <f>SUM(E9+H9+K9+N9+Q9+T9)</f>
        <v>2174</v>
      </c>
      <c r="C9" s="10">
        <f>F9+I9+L9+O9+R9+U9</f>
        <v>2129</v>
      </c>
      <c r="D9" s="10">
        <f>G9+J9+M9+P9+S9+V9</f>
        <v>0</v>
      </c>
      <c r="E9" s="10">
        <f>'临翔'!E7</f>
        <v>50</v>
      </c>
      <c r="F9" s="10">
        <f>'临翔'!F7</f>
        <v>5</v>
      </c>
      <c r="G9" s="10">
        <f>'临翔'!G7</f>
        <v>0</v>
      </c>
      <c r="H9" s="10">
        <f>'临翔'!H7</f>
        <v>0</v>
      </c>
      <c r="I9" s="10">
        <f>'临翔'!I7</f>
        <v>0</v>
      </c>
      <c r="J9" s="10">
        <f>'临翔'!J7</f>
        <v>0</v>
      </c>
      <c r="K9" s="10">
        <f>'临翔'!K7</f>
        <v>0</v>
      </c>
      <c r="L9" s="10">
        <f>'临翔'!L7</f>
        <v>0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2124</v>
      </c>
      <c r="R9" s="10">
        <f>'临翔'!R7</f>
        <v>2124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25100</v>
      </c>
    </row>
    <row r="10" spans="1:23" ht="19.5" customHeight="1">
      <c r="A10" s="10" t="s">
        <v>60</v>
      </c>
      <c r="B10" s="10">
        <f aca="true" t="shared" si="1" ref="B10:B16">SUM(E10+H10+K10+N10+Q10+T10)</f>
        <v>0</v>
      </c>
      <c r="C10" s="10">
        <f aca="true" t="shared" si="2" ref="C10:C16">F10+I10+L10+O10+R10+U10</f>
        <v>0</v>
      </c>
      <c r="D10" s="10">
        <f aca="true" t="shared" si="3" ref="D10:D16">G10+J10+M10+P10+S10+V10</f>
        <v>0</v>
      </c>
      <c r="E10" s="10">
        <f>'凤庆'!E7</f>
        <v>0</v>
      </c>
      <c r="F10" s="10">
        <f>'凤庆'!F7</f>
        <v>0</v>
      </c>
      <c r="G10" s="10">
        <f>'凤庆'!G7</f>
        <v>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0</v>
      </c>
      <c r="L10" s="10">
        <f>'凤庆'!L7</f>
        <v>0</v>
      </c>
      <c r="M10" s="10">
        <f>'凤庆'!M7</f>
        <v>0</v>
      </c>
      <c r="N10" s="10">
        <f>'凤庆'!N7</f>
        <v>0</v>
      </c>
      <c r="O10" s="10">
        <f>'凤庆'!O7</f>
        <v>0</v>
      </c>
      <c r="P10" s="10">
        <f>'凤庆'!P7</f>
        <v>0</v>
      </c>
      <c r="Q10" s="10">
        <f>'凤庆'!Q7</f>
        <v>0</v>
      </c>
      <c r="R10" s="10">
        <f>'凤庆'!R7</f>
        <v>0</v>
      </c>
      <c r="S10" s="10">
        <f>'凤庆'!S7</f>
        <v>0</v>
      </c>
      <c r="T10" s="10">
        <f>'凤庆'!T7</f>
        <v>0</v>
      </c>
      <c r="U10" s="10">
        <f>'凤庆'!U7</f>
        <v>0</v>
      </c>
      <c r="V10" s="10">
        <f>'凤庆'!V7</f>
        <v>0</v>
      </c>
      <c r="W10" s="10">
        <f>'凤庆'!W7</f>
        <v>0</v>
      </c>
    </row>
    <row r="11" spans="1:23" ht="19.5" customHeight="1">
      <c r="A11" s="10" t="s">
        <v>44</v>
      </c>
      <c r="B11" s="10">
        <f t="shared" si="1"/>
        <v>0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0</v>
      </c>
      <c r="R11" s="10">
        <f>'云县'!R7</f>
        <v>0</v>
      </c>
      <c r="S11" s="10">
        <f>'云县'!S7</f>
        <v>0</v>
      </c>
      <c r="T11" s="10">
        <f>'云县'!T7</f>
        <v>0</v>
      </c>
      <c r="U11" s="10">
        <f>'云县'!U7</f>
        <v>0</v>
      </c>
      <c r="V11" s="10">
        <f>'云县'!V7</f>
        <v>0</v>
      </c>
      <c r="W11" s="10">
        <f>'云县'!W7</f>
        <v>0</v>
      </c>
    </row>
    <row r="12" spans="1:23" ht="19.5" customHeight="1">
      <c r="A12" s="10" t="s">
        <v>61</v>
      </c>
      <c r="B12" s="10">
        <f t="shared" si="1"/>
        <v>22613</v>
      </c>
      <c r="C12" s="10">
        <f t="shared" si="2"/>
        <v>0</v>
      </c>
      <c r="D12" s="10">
        <f t="shared" si="3"/>
        <v>0</v>
      </c>
      <c r="E12" s="10">
        <f>'永德'!E7</f>
        <v>0</v>
      </c>
      <c r="F12" s="10">
        <f>'永德'!F7</f>
        <v>0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22613</v>
      </c>
      <c r="R12" s="10">
        <f>'永德'!R7</f>
        <v>0</v>
      </c>
      <c r="S12" s="10">
        <f>'永德'!S7</f>
        <v>0</v>
      </c>
      <c r="T12" s="10">
        <f>'永德'!T7</f>
        <v>0</v>
      </c>
      <c r="U12" s="10">
        <f>'永德'!U7</f>
        <v>0</v>
      </c>
      <c r="V12" s="10">
        <f>'永德'!V7</f>
        <v>0</v>
      </c>
      <c r="W12" s="10">
        <f>'永德'!W7</f>
        <v>35900</v>
      </c>
    </row>
    <row r="13" spans="1:23" ht="19.5" customHeight="1">
      <c r="A13" s="10" t="s">
        <v>62</v>
      </c>
      <c r="B13" s="10">
        <f t="shared" si="1"/>
        <v>2460</v>
      </c>
      <c r="C13" s="10">
        <f t="shared" si="2"/>
        <v>0</v>
      </c>
      <c r="D13" s="10">
        <f t="shared" si="3"/>
        <v>0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0</v>
      </c>
      <c r="O13" s="10">
        <f>'镇康'!O7</f>
        <v>0</v>
      </c>
      <c r="P13" s="10">
        <f>'镇康'!P7</f>
        <v>0</v>
      </c>
      <c r="Q13" s="10">
        <f>'镇康'!Q7</f>
        <v>2460</v>
      </c>
      <c r="R13" s="10">
        <f>'镇康'!R7</f>
        <v>0</v>
      </c>
      <c r="S13" s="10">
        <f>'镇康'!S7</f>
        <v>0</v>
      </c>
      <c r="T13" s="10">
        <f>'镇康'!T7</f>
        <v>0</v>
      </c>
      <c r="U13" s="10">
        <f>'镇康'!U7</f>
        <v>0</v>
      </c>
      <c r="V13" s="10">
        <f>'镇康'!V7</f>
        <v>0</v>
      </c>
      <c r="W13" s="10">
        <f>'镇康'!W7</f>
        <v>2300</v>
      </c>
    </row>
    <row r="14" spans="1:23" ht="19.5" customHeight="1">
      <c r="A14" s="10" t="s">
        <v>63</v>
      </c>
      <c r="B14" s="10">
        <f t="shared" si="1"/>
        <v>0</v>
      </c>
      <c r="C14" s="10">
        <f t="shared" si="2"/>
        <v>0</v>
      </c>
      <c r="D14" s="10">
        <f t="shared" si="3"/>
        <v>0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0</v>
      </c>
      <c r="L14" s="10">
        <f>'双江'!L7</f>
        <v>0</v>
      </c>
      <c r="M14" s="10">
        <f>'双江'!M7</f>
        <v>0</v>
      </c>
      <c r="N14" s="10">
        <f>'双江'!N7</f>
        <v>0</v>
      </c>
      <c r="O14" s="10">
        <f>'双江'!O7</f>
        <v>0</v>
      </c>
      <c r="P14" s="10">
        <f>'双江'!P7</f>
        <v>0</v>
      </c>
      <c r="Q14" s="10">
        <f>'双江'!Q7</f>
        <v>0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0</v>
      </c>
    </row>
    <row r="15" spans="1:23" ht="19.5" customHeight="1">
      <c r="A15" s="10" t="s">
        <v>64</v>
      </c>
      <c r="B15" s="10">
        <f t="shared" si="1"/>
        <v>10982</v>
      </c>
      <c r="C15" s="10">
        <f t="shared" si="2"/>
        <v>0</v>
      </c>
      <c r="D15" s="10">
        <f t="shared" si="3"/>
        <v>0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0</v>
      </c>
      <c r="I15" s="10">
        <f>'耿马'!I7</f>
        <v>0</v>
      </c>
      <c r="J15" s="10">
        <f>'耿马'!J7</f>
        <v>0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0</v>
      </c>
      <c r="O15" s="10">
        <f>'耿马'!O7</f>
        <v>0</v>
      </c>
      <c r="P15" s="10">
        <f>'耿马'!P7</f>
        <v>0</v>
      </c>
      <c r="Q15" s="10">
        <f>'耿马'!Q7</f>
        <v>10982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42706</v>
      </c>
    </row>
    <row r="16" spans="1:23" ht="19.5" customHeight="1">
      <c r="A16" s="10" t="s">
        <v>65</v>
      </c>
      <c r="B16" s="10">
        <f t="shared" si="1"/>
        <v>7237</v>
      </c>
      <c r="C16" s="10">
        <f t="shared" si="2"/>
        <v>0</v>
      </c>
      <c r="D16" s="10">
        <f t="shared" si="3"/>
        <v>0</v>
      </c>
      <c r="E16" s="10">
        <f>'沧源'!E7</f>
        <v>5948</v>
      </c>
      <c r="F16" s="10">
        <f>'沧源'!F7</f>
        <v>0</v>
      </c>
      <c r="G16" s="10">
        <f>'沧源'!G7</f>
        <v>0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0</v>
      </c>
      <c r="L16" s="10">
        <f>'沧源'!L7</f>
        <v>0</v>
      </c>
      <c r="M16" s="10">
        <f>'沧源'!M7</f>
        <v>0</v>
      </c>
      <c r="N16" s="10">
        <f>'沧源'!N7</f>
        <v>0</v>
      </c>
      <c r="O16" s="10">
        <f>'沧源'!O7</f>
        <v>0</v>
      </c>
      <c r="P16" s="10">
        <f>'沧源'!P7</f>
        <v>0</v>
      </c>
      <c r="Q16" s="10">
        <f>'沧源'!Q7</f>
        <v>1289</v>
      </c>
      <c r="R16" s="10">
        <f>'沧源'!R7</f>
        <v>0</v>
      </c>
      <c r="S16" s="10">
        <f>'沧源'!S7</f>
        <v>0</v>
      </c>
      <c r="T16" s="10">
        <f>'沧源'!T7</f>
        <v>0</v>
      </c>
      <c r="U16" s="10">
        <f>'沧源'!U7</f>
        <v>0</v>
      </c>
      <c r="V16" s="10">
        <f>'沧源'!V7</f>
        <v>0</v>
      </c>
      <c r="W16" s="10">
        <f>'沧源'!W7</f>
        <v>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S19" sqref="S19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36</v>
      </c>
      <c r="J3" s="26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0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0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0" t="s">
        <v>38</v>
      </c>
    </row>
    <row r="7" spans="1:23" ht="30" customHeight="1">
      <c r="A7" s="10" t="s">
        <v>22</v>
      </c>
      <c r="B7" s="10">
        <f>SUM(B8+B12+B16)</f>
        <v>10982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10982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1">
        <f>W8+W12+W16</f>
        <v>42706</v>
      </c>
    </row>
    <row r="8" spans="1:23" ht="30" customHeight="1">
      <c r="A8" s="11" t="s">
        <v>28</v>
      </c>
      <c r="B8" s="10">
        <f>SUM(B9:B11)</f>
        <v>656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/>
      <c r="I8" s="10"/>
      <c r="J8" s="10"/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656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1">
        <f>W9+W10+W11</f>
        <v>2343</v>
      </c>
    </row>
    <row r="9" spans="1:23" ht="30" customHeight="1">
      <c r="A9" s="11" t="s">
        <v>29</v>
      </c>
      <c r="B9" s="10">
        <f aca="true" t="shared" si="2" ref="B9:D11">SUM(E9+H9+K9+N9+Q9+T9)</f>
        <v>30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30</v>
      </c>
      <c r="R9" s="10">
        <v>0</v>
      </c>
      <c r="S9" s="10">
        <v>0</v>
      </c>
      <c r="T9" s="32"/>
      <c r="U9" s="32"/>
      <c r="V9" s="32"/>
      <c r="W9" s="31">
        <v>158</v>
      </c>
    </row>
    <row r="10" spans="1:23" ht="30" customHeight="1">
      <c r="A10" s="10" t="s">
        <v>30</v>
      </c>
      <c r="B10" s="10">
        <f t="shared" si="2"/>
        <v>65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65</v>
      </c>
      <c r="R10" s="10">
        <v>0</v>
      </c>
      <c r="S10" s="10">
        <v>0</v>
      </c>
      <c r="T10" s="32"/>
      <c r="U10" s="32"/>
      <c r="V10" s="32"/>
      <c r="W10" s="31">
        <v>150</v>
      </c>
    </row>
    <row r="11" spans="1:23" ht="30" customHeight="1">
      <c r="A11" s="10" t="s">
        <v>31</v>
      </c>
      <c r="B11" s="10">
        <f t="shared" si="2"/>
        <v>561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561</v>
      </c>
      <c r="R11" s="10">
        <v>0</v>
      </c>
      <c r="S11" s="10">
        <v>0</v>
      </c>
      <c r="T11" s="32"/>
      <c r="U11" s="32"/>
      <c r="V11" s="32"/>
      <c r="W11" s="31">
        <v>2035</v>
      </c>
    </row>
    <row r="12" spans="1:23" ht="30" customHeight="1">
      <c r="A12" s="11" t="s">
        <v>32</v>
      </c>
      <c r="B12" s="10">
        <f>SUM(B13:B15)</f>
        <v>10326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10326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1">
        <f>W13+W14+W15</f>
        <v>40363</v>
      </c>
    </row>
    <row r="13" spans="1:23" ht="30" customHeight="1">
      <c r="A13" s="11" t="s">
        <v>33</v>
      </c>
      <c r="B13" s="10">
        <f aca="true" t="shared" si="4" ref="B13:D16">SUM(E13+H13+K13+N13+Q13+T13)</f>
        <v>103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103</v>
      </c>
      <c r="R13" s="10">
        <v>0</v>
      </c>
      <c r="S13" s="10">
        <v>0</v>
      </c>
      <c r="T13" s="32"/>
      <c r="U13" s="32"/>
      <c r="V13" s="32"/>
      <c r="W13" s="31">
        <v>563</v>
      </c>
    </row>
    <row r="14" spans="1:23" ht="30" customHeight="1">
      <c r="A14" s="10" t="s">
        <v>34</v>
      </c>
      <c r="B14" s="10">
        <f t="shared" si="4"/>
        <v>4023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4023</v>
      </c>
      <c r="R14" s="10">
        <v>0</v>
      </c>
      <c r="S14" s="10">
        <v>0</v>
      </c>
      <c r="T14" s="32"/>
      <c r="U14" s="32"/>
      <c r="V14" s="32"/>
      <c r="W14" s="31">
        <v>29200</v>
      </c>
    </row>
    <row r="15" spans="1:23" ht="30" customHeight="1">
      <c r="A15" s="10" t="s">
        <v>31</v>
      </c>
      <c r="B15" s="10">
        <f t="shared" si="4"/>
        <v>6200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6200</v>
      </c>
      <c r="R15" s="10"/>
      <c r="S15" s="10"/>
      <c r="T15" s="32"/>
      <c r="U15" s="32"/>
      <c r="V15" s="32"/>
      <c r="W15" s="31">
        <v>10600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2"/>
      <c r="U16" s="32"/>
      <c r="V16" s="32"/>
      <c r="W16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K15" sqref="K15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39</v>
      </c>
      <c r="J3" s="26" t="s">
        <v>40</v>
      </c>
      <c r="K3" s="3"/>
      <c r="L3" s="3"/>
      <c r="M3" s="3"/>
      <c r="N3" s="3"/>
      <c r="T3" s="3"/>
      <c r="U3" s="3"/>
      <c r="V3" s="3"/>
    </row>
    <row r="4" spans="1:22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</row>
    <row r="5" spans="1:22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</row>
    <row r="6" spans="1:22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</row>
    <row r="7" spans="1:22" ht="30" customHeight="1">
      <c r="A7" s="10" t="s">
        <v>22</v>
      </c>
      <c r="B7" s="10">
        <f>SUM(B8+B12+B16)</f>
        <v>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</row>
    <row r="8" spans="1:22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</row>
    <row r="9" spans="1:22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2"/>
      <c r="U9" s="32"/>
      <c r="V9" s="32"/>
    </row>
    <row r="10" spans="1:22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2"/>
      <c r="U10" s="32"/>
      <c r="V10" s="32"/>
    </row>
    <row r="11" spans="1:22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2"/>
      <c r="U11" s="32"/>
      <c r="V11" s="32"/>
    </row>
    <row r="12" spans="1:22" ht="30" customHeight="1">
      <c r="A12" s="11" t="s">
        <v>32</v>
      </c>
      <c r="B12" s="10">
        <f>SUM(B13:B15)</f>
        <v>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</row>
    <row r="13" spans="1:22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2"/>
      <c r="U13" s="32"/>
      <c r="V13" s="32"/>
    </row>
    <row r="14" spans="1:22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2"/>
      <c r="U14" s="32"/>
      <c r="V14" s="32"/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2"/>
      <c r="U15" s="32"/>
      <c r="V15" s="32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2"/>
      <c r="U16" s="32"/>
      <c r="V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J3" s="26" t="s">
        <v>40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37"/>
      <c r="W4" s="30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38"/>
      <c r="W5" s="30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39" t="s">
        <v>24</v>
      </c>
      <c r="W6" s="30" t="s">
        <v>38</v>
      </c>
    </row>
    <row r="7" spans="1:23" ht="14.25">
      <c r="A7" s="10" t="s">
        <v>22</v>
      </c>
      <c r="B7" s="10">
        <f>SUM(B8+B12+B16)</f>
        <v>2460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2460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1">
        <f>W8+W12+W16</f>
        <v>2300</v>
      </c>
    </row>
    <row r="8" spans="1:23" ht="30" customHeight="1">
      <c r="A8" s="11" t="s">
        <v>28</v>
      </c>
      <c r="B8" s="10">
        <f>SUM(B9:B11)</f>
        <v>1160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1160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1">
        <f>W9+W10+W11</f>
        <v>1000</v>
      </c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2"/>
      <c r="U9" s="32"/>
      <c r="V9" s="32"/>
      <c r="W9" s="31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2"/>
      <c r="U10" s="32"/>
      <c r="V10" s="32"/>
      <c r="W10" s="31"/>
    </row>
    <row r="11" spans="1:23" ht="30" customHeight="1">
      <c r="A11" s="10" t="s">
        <v>31</v>
      </c>
      <c r="B11" s="10">
        <f t="shared" si="2"/>
        <v>1160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1160</v>
      </c>
      <c r="R11" s="10"/>
      <c r="S11" s="10"/>
      <c r="T11" s="32"/>
      <c r="U11" s="32"/>
      <c r="V11" s="32"/>
      <c r="W11" s="31">
        <v>1000</v>
      </c>
    </row>
    <row r="12" spans="1:23" ht="30" customHeight="1">
      <c r="A12" s="11" t="s">
        <v>32</v>
      </c>
      <c r="B12" s="10">
        <f>SUM(B13:B15)</f>
        <v>1300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1300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1">
        <f>W13+W14+W15+W16</f>
        <v>1300</v>
      </c>
    </row>
    <row r="13" spans="1:23" ht="30" customHeight="1">
      <c r="A13" s="11" t="s">
        <v>33</v>
      </c>
      <c r="B13" s="10">
        <f aca="true" t="shared" si="4" ref="B13:D16">SUM(E13+H13+K13+N13+Q13+T13)</f>
        <v>100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100</v>
      </c>
      <c r="R13" s="10"/>
      <c r="S13" s="10"/>
      <c r="T13" s="32"/>
      <c r="U13" s="32"/>
      <c r="V13" s="32"/>
      <c r="W13" s="31">
        <v>100</v>
      </c>
    </row>
    <row r="14" spans="1:23" ht="30" customHeight="1">
      <c r="A14" s="10" t="s">
        <v>34</v>
      </c>
      <c r="B14" s="10">
        <f t="shared" si="4"/>
        <v>1200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1200</v>
      </c>
      <c r="R14" s="10"/>
      <c r="S14" s="10"/>
      <c r="T14" s="32"/>
      <c r="U14" s="32"/>
      <c r="V14" s="32"/>
      <c r="W14" s="31">
        <v>1200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2"/>
      <c r="U15" s="32"/>
      <c r="V15" s="32"/>
      <c r="W15" s="3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2"/>
      <c r="U16" s="32"/>
      <c r="V16" s="32"/>
      <c r="W16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2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41</v>
      </c>
      <c r="J3" s="26" t="s">
        <v>42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6" t="s">
        <v>43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6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6"/>
    </row>
    <row r="7" spans="1:23" ht="30" customHeight="1">
      <c r="A7" s="10" t="s">
        <v>22</v>
      </c>
      <c r="B7" s="10">
        <f>SUM(B8+B12+B16)</f>
        <v>22613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22613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1">
        <f>W8+W12+W16</f>
        <v>35900</v>
      </c>
    </row>
    <row r="8" spans="1:23" ht="30" customHeight="1">
      <c r="A8" s="11" t="s">
        <v>28</v>
      </c>
      <c r="B8" s="10">
        <f>SUM(B9:B11)</f>
        <v>18473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18473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1">
        <f>W9+W10+W11</f>
        <v>29055</v>
      </c>
    </row>
    <row r="9" spans="1:23" ht="30" customHeight="1">
      <c r="A9" s="11" t="s">
        <v>29</v>
      </c>
      <c r="B9" s="10">
        <f aca="true" t="shared" si="2" ref="B9:D11">SUM(E9+H9+K9+N9+Q9+T9)</f>
        <v>7891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7891</v>
      </c>
      <c r="R9" s="10"/>
      <c r="S9" s="10"/>
      <c r="T9" s="32"/>
      <c r="U9" s="32"/>
      <c r="V9" s="32"/>
      <c r="W9" s="31">
        <v>9022</v>
      </c>
    </row>
    <row r="10" spans="1:23" ht="30" customHeight="1">
      <c r="A10" s="10" t="s">
        <v>30</v>
      </c>
      <c r="B10" s="10">
        <f t="shared" si="2"/>
        <v>2494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2494</v>
      </c>
      <c r="R10" s="10"/>
      <c r="S10" s="10"/>
      <c r="T10" s="32"/>
      <c r="U10" s="32"/>
      <c r="V10" s="32"/>
      <c r="W10" s="31">
        <v>3143</v>
      </c>
    </row>
    <row r="11" spans="1:23" ht="30" customHeight="1">
      <c r="A11" s="10" t="s">
        <v>31</v>
      </c>
      <c r="B11" s="10">
        <f t="shared" si="2"/>
        <v>8088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8088</v>
      </c>
      <c r="R11" s="10"/>
      <c r="S11" s="10"/>
      <c r="T11" s="32"/>
      <c r="U11" s="32"/>
      <c r="V11" s="32"/>
      <c r="W11" s="31">
        <v>16890</v>
      </c>
    </row>
    <row r="12" spans="1:23" ht="30" customHeight="1">
      <c r="A12" s="11" t="s">
        <v>32</v>
      </c>
      <c r="B12" s="10">
        <f>SUM(B13:B15)</f>
        <v>4140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4140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1">
        <f>W13+W14+W15</f>
        <v>6845</v>
      </c>
    </row>
    <row r="13" spans="1:23" ht="30" customHeight="1">
      <c r="A13" s="11" t="s">
        <v>33</v>
      </c>
      <c r="B13" s="10">
        <f aca="true" t="shared" si="4" ref="B13:D16">SUM(E13+H13+K13+N13+Q13+T13)</f>
        <v>271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271</v>
      </c>
      <c r="R13" s="10"/>
      <c r="S13" s="10"/>
      <c r="T13" s="32"/>
      <c r="U13" s="32"/>
      <c r="V13" s="32"/>
      <c r="W13" s="31">
        <v>761</v>
      </c>
    </row>
    <row r="14" spans="1:23" ht="30" customHeight="1">
      <c r="A14" s="10" t="s">
        <v>34</v>
      </c>
      <c r="B14" s="10">
        <f t="shared" si="4"/>
        <v>3869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3869</v>
      </c>
      <c r="R14" s="10"/>
      <c r="S14" s="10"/>
      <c r="T14" s="32"/>
      <c r="U14" s="32"/>
      <c r="V14" s="32"/>
      <c r="W14" s="31">
        <v>6084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2"/>
      <c r="U15" s="32"/>
      <c r="V15" s="32"/>
      <c r="W15" s="3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2"/>
      <c r="U16" s="32"/>
      <c r="V16" s="32"/>
      <c r="W16" s="3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W6" sqref="W6:W16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44</v>
      </c>
      <c r="J3" s="26" t="s">
        <v>45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4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0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0" t="s">
        <v>38</v>
      </c>
    </row>
    <row r="7" spans="1:23" ht="30" customHeight="1">
      <c r="A7" s="10" t="s">
        <v>22</v>
      </c>
      <c r="B7" s="10">
        <f>SUM(B8+B12+B16)</f>
        <v>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1"/>
    </row>
    <row r="8" spans="1:23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1"/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10"/>
      <c r="U9" s="32"/>
      <c r="V9" s="32"/>
      <c r="W9" s="31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10"/>
      <c r="U10" s="32"/>
      <c r="V10" s="32"/>
      <c r="W10" s="31"/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2"/>
      <c r="V11" s="32"/>
      <c r="W11" s="31"/>
    </row>
    <row r="12" spans="1:23" ht="30" customHeight="1">
      <c r="A12" s="11" t="s">
        <v>32</v>
      </c>
      <c r="B12" s="10">
        <f>SUM(B13:B15)</f>
        <v>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1"/>
    </row>
    <row r="13" spans="1:23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31"/>
    </row>
    <row r="14" spans="1:23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32"/>
      <c r="V14" s="32"/>
      <c r="W14" s="31"/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2"/>
      <c r="V15" s="32"/>
      <c r="W15" s="3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2"/>
      <c r="U16" s="32"/>
      <c r="V16" s="32"/>
      <c r="W16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W4" sqref="W4:W6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46</v>
      </c>
      <c r="J3" s="26" t="s">
        <v>47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4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0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0" t="s">
        <v>38</v>
      </c>
    </row>
    <row r="7" spans="1:23" ht="30" customHeight="1">
      <c r="A7" s="10" t="s">
        <v>22</v>
      </c>
      <c r="B7" s="10">
        <f>SUM(B8+B12+B16)</f>
        <v>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5">
        <f>W8+W12+W16</f>
        <v>0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>W9+W10+W11</f>
        <v>0</v>
      </c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23"/>
      <c r="U9" s="23"/>
      <c r="V9" s="23"/>
      <c r="W9" s="10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23"/>
      <c r="U10" s="23"/>
      <c r="V10" s="23"/>
      <c r="W10" s="10"/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3"/>
      <c r="U11" s="23"/>
      <c r="V11" s="23"/>
      <c r="W11" s="10"/>
    </row>
    <row r="12" spans="1:23" ht="30" customHeight="1">
      <c r="A12" s="11" t="s">
        <v>32</v>
      </c>
      <c r="B12" s="10">
        <f>SUM(B13:B15)</f>
        <v>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>W13+W14+W15</f>
        <v>0</v>
      </c>
    </row>
    <row r="13" spans="1:23" ht="30" customHeight="1">
      <c r="A13" s="11" t="s">
        <v>33</v>
      </c>
      <c r="B13" s="10">
        <f aca="true" t="shared" si="4" ref="B13:D16">SUM(E13+H13+K13+N13+Q13+T13)</f>
        <v>0</v>
      </c>
      <c r="C13" s="10">
        <f t="shared" si="4"/>
        <v>0</v>
      </c>
      <c r="D13" s="10">
        <f t="shared" si="4"/>
        <v>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10"/>
      <c r="R13" s="10"/>
      <c r="S13" s="10"/>
      <c r="T13" s="10"/>
      <c r="U13" s="10"/>
      <c r="V13" s="10"/>
      <c r="W13" s="10"/>
    </row>
    <row r="14" spans="1:23" ht="30" customHeight="1">
      <c r="A14" s="10" t="s">
        <v>34</v>
      </c>
      <c r="B14" s="10">
        <f t="shared" si="4"/>
        <v>0</v>
      </c>
      <c r="C14" s="10">
        <f t="shared" si="4"/>
        <v>0</v>
      </c>
      <c r="D14" s="10">
        <f t="shared" si="4"/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10"/>
      <c r="R14" s="10"/>
      <c r="S14" s="10"/>
      <c r="T14" s="10"/>
      <c r="U14" s="10"/>
      <c r="V14" s="10"/>
      <c r="W14" s="10"/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10"/>
      <c r="R15" s="10"/>
      <c r="S15" s="10"/>
      <c r="T15" s="10"/>
      <c r="U15" s="10"/>
      <c r="V15" s="10"/>
      <c r="W15" s="10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0"/>
      <c r="R16" s="10"/>
      <c r="S16" s="10"/>
      <c r="T16" s="10"/>
      <c r="U16" s="10"/>
      <c r="V16" s="10"/>
      <c r="W16" s="10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W4" sqref="W4:W6"/>
    </sheetView>
  </sheetViews>
  <sheetFormatPr defaultColWidth="9.00390625" defaultRowHeight="14.25"/>
  <cols>
    <col min="1" max="22" width="5.375" style="0" customWidth="1"/>
  </cols>
  <sheetData>
    <row r="1" spans="1:20" ht="18.75">
      <c r="A1" s="24" t="s">
        <v>48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 t="s">
        <v>49</v>
      </c>
      <c r="B3" s="3" t="s">
        <v>2</v>
      </c>
      <c r="C3" s="3"/>
      <c r="D3" s="3"/>
      <c r="E3" t="s">
        <v>50</v>
      </c>
      <c r="J3" s="26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30" t="s">
        <v>19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51</v>
      </c>
      <c r="U5" s="18"/>
      <c r="V5" s="18"/>
      <c r="W5" s="30" t="s">
        <v>27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52</v>
      </c>
      <c r="U6" s="21" t="s">
        <v>23</v>
      </c>
      <c r="V6" s="21" t="s">
        <v>24</v>
      </c>
      <c r="W6" s="30" t="s">
        <v>38</v>
      </c>
    </row>
    <row r="7" spans="1:23" ht="30" customHeight="1">
      <c r="A7" s="10" t="s">
        <v>22</v>
      </c>
      <c r="B7" s="10">
        <f>SUM(B8+B12+B16)</f>
        <v>2174</v>
      </c>
      <c r="C7" s="10">
        <f aca="true" t="shared" si="0" ref="C7:V7">SUM(C8+C12+C16)</f>
        <v>2129</v>
      </c>
      <c r="D7" s="10">
        <f t="shared" si="0"/>
        <v>0</v>
      </c>
      <c r="E7" s="10">
        <f t="shared" si="0"/>
        <v>50</v>
      </c>
      <c r="F7" s="10">
        <f t="shared" si="0"/>
        <v>5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2124</v>
      </c>
      <c r="R7" s="10">
        <f t="shared" si="0"/>
        <v>2124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1">
        <f>W8+W12</f>
        <v>25100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1"/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2"/>
      <c r="U9" s="32"/>
      <c r="V9" s="32"/>
      <c r="W9" s="31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2"/>
      <c r="U10" s="32"/>
      <c r="V10" s="32"/>
      <c r="W10" s="31"/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2"/>
      <c r="U11" s="32"/>
      <c r="V11" s="32"/>
      <c r="W11" s="31"/>
    </row>
    <row r="12" spans="1:23" ht="30" customHeight="1">
      <c r="A12" s="11" t="s">
        <v>32</v>
      </c>
      <c r="B12" s="10">
        <f>SUM(B13:B15)</f>
        <v>2174</v>
      </c>
      <c r="C12" s="10">
        <f aca="true" t="shared" si="3" ref="C12:V12">SUM(C13:C15)</f>
        <v>2129</v>
      </c>
      <c r="D12" s="10">
        <f t="shared" si="3"/>
        <v>0</v>
      </c>
      <c r="E12" s="10">
        <f t="shared" si="3"/>
        <v>50</v>
      </c>
      <c r="F12" s="10">
        <f t="shared" si="3"/>
        <v>5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2124</v>
      </c>
      <c r="R12" s="10">
        <f t="shared" si="3"/>
        <v>2124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1">
        <f>W13+W14+W15</f>
        <v>25100</v>
      </c>
    </row>
    <row r="13" spans="1:23" ht="30" customHeight="1">
      <c r="A13" s="11" t="s">
        <v>33</v>
      </c>
      <c r="B13" s="10">
        <f aca="true" t="shared" si="4" ref="B13:D16">SUM(E13+H13+K13+N13+Q13+T13)</f>
        <v>2124</v>
      </c>
      <c r="C13" s="10">
        <f t="shared" si="4"/>
        <v>2124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2124</v>
      </c>
      <c r="R13" s="10">
        <v>2124</v>
      </c>
      <c r="S13" s="10"/>
      <c r="T13" s="32"/>
      <c r="U13" s="32"/>
      <c r="V13" s="32"/>
      <c r="W13" s="31">
        <v>25100</v>
      </c>
    </row>
    <row r="14" spans="1:23" ht="30" customHeight="1">
      <c r="A14" s="10" t="s">
        <v>34</v>
      </c>
      <c r="B14" s="10">
        <f t="shared" si="4"/>
        <v>50</v>
      </c>
      <c r="C14" s="10">
        <f t="shared" si="4"/>
        <v>5</v>
      </c>
      <c r="D14" s="10">
        <f t="shared" si="4"/>
        <v>0</v>
      </c>
      <c r="E14" s="10">
        <v>50</v>
      </c>
      <c r="F14" s="10">
        <v>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2"/>
      <c r="U14" s="32"/>
      <c r="V14" s="32"/>
      <c r="W14" s="31"/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2"/>
      <c r="U15" s="32"/>
      <c r="V15" s="32"/>
      <c r="W15" s="3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2"/>
      <c r="U16" s="32"/>
      <c r="V16" s="32"/>
      <c r="W16" s="31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X9" sqref="X9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53</v>
      </c>
      <c r="J3" s="26" t="s">
        <v>54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7" t="s">
        <v>7</v>
      </c>
      <c r="V4" s="28"/>
      <c r="W4" s="16" t="s">
        <v>43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45466</v>
      </c>
      <c r="C7" s="10">
        <f>SUM('临翔'!C7+'凤庆'!C7+'云县'!C7+'永德'!C7+'镇康'!C7+'双江'!C7+'耿马'!C7+'沧源'!C7)</f>
        <v>2129</v>
      </c>
      <c r="D7" s="10">
        <f>SUM('临翔'!D7+'凤庆'!D7+'云县'!D7+'永德'!D7+'镇康'!D7+'双江'!D7+'耿马'!D7+'沧源'!D7)</f>
        <v>0</v>
      </c>
      <c r="E7" s="10">
        <f>SUM('临翔'!E7+'凤庆'!E7+'云县'!E7+'永德'!E7+'镇康'!E7+'双江'!E7+'耿马'!E7+'沧源'!E7)</f>
        <v>5998</v>
      </c>
      <c r="F7" s="10">
        <f>SUM('临翔'!F7+'凤庆'!F7+'云县'!F7+'永德'!F7+'镇康'!F7+'双江'!F7+'耿马'!F7+'沧源'!F7)</f>
        <v>5</v>
      </c>
      <c r="G7" s="10">
        <f>SUM('临翔'!G7+'凤庆'!G7+'云县'!G7+'永德'!G7+'镇康'!G7+'双江'!G7+'耿马'!G7+'沧源'!G7)</f>
        <v>0</v>
      </c>
      <c r="H7" s="10">
        <f>SUM('临翔'!H7+'凤庆'!H7+'云县'!H7+'永德'!H7+'镇康'!H7+'双江'!H7+'耿马'!H7+'沧源'!H7)</f>
        <v>0</v>
      </c>
      <c r="I7" s="10">
        <f>SUM('临翔'!I7+'凤庆'!I7+'云县'!I7+'永德'!I7+'镇康'!I7+'双江'!I7+'耿马'!I7+'沧源'!I7)</f>
        <v>0</v>
      </c>
      <c r="J7" s="10">
        <f>SUM('临翔'!J7+'凤庆'!J7+'云县'!J7+'永德'!J7+'镇康'!J7+'双江'!J7+'耿马'!J7+'沧源'!J7)</f>
        <v>0</v>
      </c>
      <c r="K7" s="10">
        <f>SUM('临翔'!K7+'凤庆'!K7+'云县'!K7+'永德'!K7+'镇康'!K7+'双江'!K7+'耿马'!K7+'沧源'!K7)</f>
        <v>0</v>
      </c>
      <c r="L7" s="10">
        <f>SUM('临翔'!L7+'凤庆'!L7+'云县'!L7+'永德'!L7+'镇康'!L7+'双江'!L7+'耿马'!L7+'沧源'!L7)</f>
        <v>0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0</v>
      </c>
      <c r="O7" s="10">
        <f>SUM('临翔'!O7+'凤庆'!O7+'云县'!O7+'永德'!O7+'镇康'!O7+'双江'!O7+'耿马'!O7+'沧源'!O7)</f>
        <v>0</v>
      </c>
      <c r="P7" s="10">
        <f>SUM('临翔'!P7+'凤庆'!P7+'云县'!P7+'永德'!P7+'镇康'!P7+'双江'!P7+'耿马'!P7+'沧源'!P7)</f>
        <v>0</v>
      </c>
      <c r="Q7" s="10">
        <f>SUM('临翔'!Q7+'凤庆'!Q7+'云县'!Q7+'永德'!Q7+'镇康'!Q7+'双江'!Q7+'耿马'!Q7+'沧源'!Q7)</f>
        <v>39468</v>
      </c>
      <c r="R7" s="10">
        <f>SUM('临翔'!R7+'凤庆'!R7+'云县'!R7+'永德'!R7+'镇康'!R7+'双江'!R7+'耿马'!R7+'沧源'!R7)</f>
        <v>2124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0</v>
      </c>
      <c r="U7" s="10">
        <f>SUM('临翔'!U7+'凤庆'!U7+'云县'!U7+'永德'!U7+'镇康'!U7+'双江'!U7+'耿马'!U7+'沧源'!U7)</f>
        <v>0</v>
      </c>
      <c r="V7" s="10">
        <f>SUM('临翔'!V7+'凤庆'!V7+'云县'!V7+'永德'!V7+'镇康'!V7+'双江'!V7+'耿马'!V7+'沧源'!V7)</f>
        <v>0</v>
      </c>
      <c r="W7" s="10">
        <f>SUM('临翔'!W7+'凤庆'!W7+'云县'!W7+'永德'!W7+'镇康'!W7+'双江'!W7+'耿马'!W7+'沧源'!W7)</f>
        <v>106006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20628</v>
      </c>
      <c r="C8" s="10">
        <f>SUM('临翔'!C8+'凤庆'!C8+'云县'!C8+'永德'!C8+'镇康'!C8+'双江'!C8+'耿马'!C8+'沧源'!C8)</f>
        <v>0</v>
      </c>
      <c r="D8" s="10">
        <f>SUM('临翔'!D8+'凤庆'!D8+'云县'!D8+'永德'!D8+'镇康'!D8+'双江'!D8+'耿马'!D8+'沧源'!D8)</f>
        <v>0</v>
      </c>
      <c r="E8" s="10">
        <f>SUM('临翔'!E8+'凤庆'!E8+'云县'!E8+'永德'!E8+'镇康'!E8+'双江'!E8+'耿马'!E8+'沧源'!E8)</f>
        <v>0</v>
      </c>
      <c r="F8" s="10">
        <f>SUM('临翔'!F8+'凤庆'!F8+'云县'!F8+'永德'!F8+'镇康'!F8+'双江'!F8+'耿马'!F8+'沧源'!F8)</f>
        <v>0</v>
      </c>
      <c r="G8" s="10">
        <f>SUM('临翔'!G8+'凤庆'!G8+'云县'!G8+'永德'!G8+'镇康'!G8+'双江'!G8+'耿马'!G8+'沧源'!G8)</f>
        <v>0</v>
      </c>
      <c r="H8" s="10">
        <f>SUM('临翔'!H8+'凤庆'!H8+'云县'!H8+'永德'!H8+'镇康'!H8+'双江'!H8+'耿马'!H8+'沧源'!H8)</f>
        <v>0</v>
      </c>
      <c r="I8" s="10">
        <f>SUM('临翔'!I8+'凤庆'!I8+'云县'!I8+'永德'!I8+'镇康'!I8+'双江'!I8+'耿马'!I8+'沧源'!I8)</f>
        <v>0</v>
      </c>
      <c r="J8" s="10">
        <f>SUM('临翔'!J8+'凤庆'!J8+'云县'!J8+'永德'!J8+'镇康'!J8+'双江'!J8+'耿马'!J8+'沧源'!J8)</f>
        <v>0</v>
      </c>
      <c r="K8" s="10">
        <f>SUM('临翔'!K8+'凤庆'!K8+'云县'!K8+'永德'!K8+'镇康'!K8+'双江'!K8+'耿马'!K8+'沧源'!K8)</f>
        <v>0</v>
      </c>
      <c r="L8" s="10">
        <f>SUM('临翔'!L8+'凤庆'!L8+'云县'!L8+'永德'!L8+'镇康'!L8+'双江'!L8+'耿马'!L8+'沧源'!L8)</f>
        <v>0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0</v>
      </c>
      <c r="O8" s="10">
        <f>SUM('临翔'!O8+'凤庆'!O8+'云县'!O8+'永德'!O8+'镇康'!O8+'双江'!O8+'耿马'!O8+'沧源'!O8)</f>
        <v>0</v>
      </c>
      <c r="P8" s="10">
        <f>SUM('临翔'!P8+'凤庆'!P8+'云县'!P8+'永德'!P8+'镇康'!P8+'双江'!P8+'耿马'!P8+'沧源'!P8)</f>
        <v>0</v>
      </c>
      <c r="Q8" s="10">
        <f>SUM('临翔'!Q8+'凤庆'!Q8+'云县'!Q8+'永德'!Q8+'镇康'!Q8+'双江'!Q8+'耿马'!Q8+'沧源'!Q8)</f>
        <v>20628</v>
      </c>
      <c r="R8" s="10">
        <f>SUM('临翔'!R8+'凤庆'!R8+'云县'!R8+'永德'!R8+'镇康'!R8+'双江'!R8+'耿马'!R8+'沧源'!R8)</f>
        <v>0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0</v>
      </c>
      <c r="U8" s="10">
        <f>SUM('临翔'!U8+'凤庆'!U8+'云县'!U8+'永德'!U8+'镇康'!U8+'双江'!U8+'耿马'!U8+'沧源'!U8)</f>
        <v>0</v>
      </c>
      <c r="V8" s="10">
        <f>SUM('临翔'!V8+'凤庆'!V8+'云县'!V8+'永德'!V8+'镇康'!V8+'双江'!V8+'耿马'!V8+'沧源'!V8)</f>
        <v>0</v>
      </c>
      <c r="W8" s="10">
        <f>SUM('临翔'!W8+'凤庆'!W8+'云县'!W8+'永德'!W8+'镇康'!W8+'双江'!W8+'耿马'!W8+'沧源'!W8)</f>
        <v>32398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7921</v>
      </c>
      <c r="C9" s="10">
        <f>SUM('临翔'!C9+'凤庆'!C9+'云县'!C9+'永德'!C9+'镇康'!C9+'双江'!C9+'耿马'!C9+'沧源'!C9)</f>
        <v>0</v>
      </c>
      <c r="D9" s="10">
        <f>SUM('临翔'!D9+'凤庆'!D9+'云县'!D9+'永德'!D9+'镇康'!D9+'双江'!D9+'耿马'!D9+'沧源'!D9)</f>
        <v>0</v>
      </c>
      <c r="E9" s="10">
        <f>SUM('临翔'!E9+'凤庆'!E9+'云县'!E9+'永德'!E9+'镇康'!E9+'双江'!E9+'耿马'!E9+'沧源'!E9)</f>
        <v>0</v>
      </c>
      <c r="F9" s="10">
        <f>SUM('临翔'!F9+'凤庆'!F9+'云县'!F9+'永德'!F9+'镇康'!F9+'双江'!F9+'耿马'!F9+'沧源'!F9)</f>
        <v>0</v>
      </c>
      <c r="G9" s="10">
        <f>SUM('临翔'!G9+'凤庆'!G9+'云县'!G9+'永德'!G9+'镇康'!G9+'双江'!G9+'耿马'!G9+'沧源'!G9)</f>
        <v>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0</v>
      </c>
      <c r="L9" s="10">
        <f>SUM('临翔'!L9+'凤庆'!L9+'云县'!L9+'永德'!L9+'镇康'!L9+'双江'!L9+'耿马'!L9+'沧源'!L9)</f>
        <v>0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0</v>
      </c>
      <c r="O9" s="10">
        <f>SUM('临翔'!O9+'凤庆'!O9+'云县'!O9+'永德'!O9+'镇康'!O9+'双江'!O9+'耿马'!O9+'沧源'!O9)</f>
        <v>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7921</v>
      </c>
      <c r="R9" s="10">
        <f>SUM('临翔'!R9+'凤庆'!R9+'云县'!R9+'永德'!R9+'镇康'!R9+'双江'!R9+'耿马'!R9+'沧源'!R9)</f>
        <v>0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0</v>
      </c>
      <c r="U9" s="10">
        <f>SUM('临翔'!U9+'凤庆'!U9+'云县'!U9+'永德'!U9+'镇康'!U9+'双江'!U9+'耿马'!U9+'沧源'!U9)</f>
        <v>0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9180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2559</v>
      </c>
      <c r="C10" s="10">
        <f>SUM('临翔'!C10+'凤庆'!C10+'云县'!C10+'永德'!C10+'镇康'!C10+'双江'!C10+'耿马'!C10+'沧源'!C10)</f>
        <v>0</v>
      </c>
      <c r="D10" s="10">
        <f>SUM('临翔'!D10+'凤庆'!D10+'云县'!D10+'永德'!D10+'镇康'!D10+'双江'!D10+'耿马'!D10+'沧源'!D10)</f>
        <v>0</v>
      </c>
      <c r="E10" s="10">
        <f>SUM('临翔'!E10+'凤庆'!E10+'云县'!E10+'永德'!E10+'镇康'!E10+'双江'!E10+'耿马'!E10+'沧源'!E10)</f>
        <v>0</v>
      </c>
      <c r="F10" s="10">
        <f>SUM('临翔'!F10+'凤庆'!F10+'云县'!F10+'永德'!F10+'镇康'!F10+'双江'!F10+'耿马'!F10+'沧源'!F10)</f>
        <v>0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0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2559</v>
      </c>
      <c r="R10" s="10">
        <f>SUM('临翔'!R10+'凤庆'!R10+'云县'!R10+'永德'!R10+'镇康'!R10+'双江'!R10+'耿马'!R10+'沧源'!R10)</f>
        <v>0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0</v>
      </c>
      <c r="U10" s="10">
        <f>SUM('临翔'!U10+'凤庆'!U10+'云县'!U10+'永德'!U10+'镇康'!U10+'双江'!U10+'耿马'!U10+'沧源'!U10)</f>
        <v>0</v>
      </c>
      <c r="V10" s="10">
        <f>SUM('临翔'!V10+'凤庆'!V10+'云县'!V10+'永德'!V10+'镇康'!V10+'双江'!V10+'耿马'!V10+'沧源'!V10)</f>
        <v>0</v>
      </c>
      <c r="W10" s="10">
        <f>SUM('临翔'!W10+'凤庆'!W10+'云县'!W10+'永德'!W10+'镇康'!W10+'双江'!W10+'耿马'!W10+'沧源'!W10)</f>
        <v>3293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10148</v>
      </c>
      <c r="C11" s="10">
        <f>SUM('临翔'!C11+'凤庆'!C11+'云县'!C11+'永德'!C11+'镇康'!C11+'双江'!C11+'耿马'!C11+'沧源'!C11)</f>
        <v>0</v>
      </c>
      <c r="D11" s="10">
        <f>SUM('临翔'!D11+'凤庆'!D11+'云县'!D11+'永德'!D11+'镇康'!D11+'双江'!D11+'耿马'!D11+'沧源'!D11)</f>
        <v>0</v>
      </c>
      <c r="E11" s="10">
        <f>SUM('临翔'!E11+'凤庆'!E11+'云县'!E11+'永德'!E11+'镇康'!E11+'双江'!E11+'耿马'!E11+'沧源'!E11)</f>
        <v>0</v>
      </c>
      <c r="F11" s="10">
        <f>SUM('临翔'!F11+'凤庆'!F11+'云县'!F11+'永德'!F11+'镇康'!F11+'双江'!F11+'耿马'!F11+'沧源'!F11)</f>
        <v>0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0</v>
      </c>
      <c r="I11" s="10">
        <f>SUM('临翔'!I11+'凤庆'!I11+'云县'!I11+'永德'!I11+'镇康'!I11+'双江'!I11+'耿马'!I11+'沧源'!I11)</f>
        <v>0</v>
      </c>
      <c r="J11" s="10">
        <f>SUM('临翔'!J11+'凤庆'!J11+'云县'!J11+'永德'!J11+'镇康'!J11+'双江'!J11+'耿马'!J11+'沧源'!J11)</f>
        <v>0</v>
      </c>
      <c r="K11" s="10">
        <f>SUM('临翔'!K11+'凤庆'!K11+'云县'!K11+'永德'!K11+'镇康'!K11+'双江'!K11+'耿马'!K11+'沧源'!K11)</f>
        <v>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0</v>
      </c>
      <c r="O11" s="10">
        <f>SUM('临翔'!O11+'凤庆'!O11+'云县'!O11+'永德'!O11+'镇康'!O11+'双江'!O11+'耿马'!O11+'沧源'!O11)</f>
        <v>0</v>
      </c>
      <c r="P11" s="10">
        <f>SUM('临翔'!P11+'凤庆'!P11+'云县'!P11+'永德'!P11+'镇康'!P11+'双江'!P11+'耿马'!P11+'沧源'!P11)</f>
        <v>0</v>
      </c>
      <c r="Q11" s="10">
        <f>SUM('临翔'!Q11+'凤庆'!Q11+'云县'!Q11+'永德'!Q11+'镇康'!Q11+'双江'!Q11+'耿马'!Q11+'沧源'!Q11)</f>
        <v>10148</v>
      </c>
      <c r="R11" s="10">
        <f>SUM('临翔'!R11+'凤庆'!R11+'云县'!R11+'永德'!R11+'镇康'!R11+'双江'!R11+'耿马'!R11+'沧源'!R11)</f>
        <v>0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0</v>
      </c>
      <c r="U11" s="10">
        <f>SUM('临翔'!U11+'凤庆'!U11+'云县'!U11+'永德'!U11+'镇康'!U11+'双江'!U11+'耿马'!U11+'沧源'!U11)</f>
        <v>0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19925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24838</v>
      </c>
      <c r="C12" s="10">
        <f>SUM('临翔'!C12+'凤庆'!C12+'云县'!C12+'永德'!C12+'镇康'!C12+'双江'!C12+'耿马'!C12+'沧源'!C12)</f>
        <v>2129</v>
      </c>
      <c r="D12" s="10">
        <f>SUM('临翔'!D12+'凤庆'!D12+'云县'!D12+'永德'!D12+'镇康'!D12+'双江'!D12+'耿马'!D12+'沧源'!D12)</f>
        <v>0</v>
      </c>
      <c r="E12" s="10">
        <f>SUM('临翔'!E12+'凤庆'!E12+'云县'!E12+'永德'!E12+'镇康'!E12+'双江'!E12+'耿马'!E12+'沧源'!E12)</f>
        <v>5998</v>
      </c>
      <c r="F12" s="10">
        <f>SUM('临翔'!F12+'凤庆'!F12+'云县'!F12+'永德'!F12+'镇康'!F12+'双江'!F12+'耿马'!F12+'沧源'!F12)</f>
        <v>5</v>
      </c>
      <c r="G12" s="10">
        <f>SUM('临翔'!G12+'凤庆'!G12+'云县'!G12+'永德'!G12+'镇康'!G12+'双江'!G12+'耿马'!G12+'沧源'!G12)</f>
        <v>0</v>
      </c>
      <c r="H12" s="10">
        <f>SUM('临翔'!H12+'凤庆'!H12+'云县'!H12+'永德'!H12+'镇康'!H12+'双江'!H12+'耿马'!H12+'沧源'!H12)</f>
        <v>0</v>
      </c>
      <c r="I12" s="10">
        <f>SUM('临翔'!I12+'凤庆'!I12+'云县'!I12+'永德'!I12+'镇康'!I12+'双江'!I12+'耿马'!I12+'沧源'!I12)</f>
        <v>0</v>
      </c>
      <c r="J12" s="10">
        <f>SUM('临翔'!J12+'凤庆'!J12+'云县'!J12+'永德'!J12+'镇康'!J12+'双江'!J12+'耿马'!J12+'沧源'!J12)</f>
        <v>0</v>
      </c>
      <c r="K12" s="10">
        <f>SUM('临翔'!K12+'凤庆'!K12+'云县'!K12+'永德'!K12+'镇康'!K12+'双江'!K12+'耿马'!K12+'沧源'!K12)</f>
        <v>0</v>
      </c>
      <c r="L12" s="10">
        <f>SUM('临翔'!L12+'凤庆'!L12+'云县'!L12+'永德'!L12+'镇康'!L12+'双江'!L12+'耿马'!L12+'沧源'!L12)</f>
        <v>0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0</v>
      </c>
      <c r="O12" s="10">
        <f>SUM('临翔'!O12+'凤庆'!O12+'云县'!O12+'永德'!O12+'镇康'!O12+'双江'!O12+'耿马'!O12+'沧源'!O12)</f>
        <v>0</v>
      </c>
      <c r="P12" s="10">
        <f>SUM('临翔'!P12+'凤庆'!P12+'云县'!P12+'永德'!P12+'镇康'!P12+'双江'!P12+'耿马'!P12+'沧源'!P12)</f>
        <v>0</v>
      </c>
      <c r="Q12" s="10">
        <f>SUM('临翔'!Q12+'凤庆'!Q12+'云县'!Q12+'永德'!Q12+'镇康'!Q12+'双江'!Q12+'耿马'!Q12+'沧源'!Q12)</f>
        <v>18840</v>
      </c>
      <c r="R12" s="10">
        <f>SUM('临翔'!R12+'凤庆'!R12+'云县'!R12+'永德'!R12+'镇康'!R12+'双江'!R12+'耿马'!R12+'沧源'!R12)</f>
        <v>2124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0</v>
      </c>
      <c r="U12" s="10">
        <f>SUM('临翔'!U12+'凤庆'!U12+'云县'!U12+'永德'!U12+'镇康'!U12+'双江'!U12+'耿马'!U12+'沧源'!U12)</f>
        <v>0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73608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4898</v>
      </c>
      <c r="C13" s="10">
        <f>SUM('临翔'!C13+'凤庆'!C13+'云县'!C13+'永德'!C13+'镇康'!C13+'双江'!C13+'耿马'!C13+'沧源'!C13)</f>
        <v>2124</v>
      </c>
      <c r="D13" s="10">
        <f>SUM('临翔'!D13+'凤庆'!D13+'云县'!D13+'永德'!D13+'镇康'!D13+'双江'!D13+'耿马'!D13+'沧源'!D13)</f>
        <v>0</v>
      </c>
      <c r="E13" s="10">
        <f>SUM('临翔'!E13+'凤庆'!E13+'云县'!E13+'永德'!E13+'镇康'!E13+'双江'!E13+'耿马'!E13+'沧源'!E13)</f>
        <v>2300</v>
      </c>
      <c r="F13" s="10">
        <f>SUM('临翔'!F13+'凤庆'!F13+'云县'!F13+'永德'!F13+'镇康'!F13+'双江'!F13+'耿马'!F13+'沧源'!F13)</f>
        <v>0</v>
      </c>
      <c r="G13" s="10">
        <f>SUM('临翔'!G13+'凤庆'!G13+'云县'!G13+'永德'!G13+'镇康'!G13+'双江'!G13+'耿马'!G13+'沧源'!G13)</f>
        <v>0</v>
      </c>
      <c r="H13" s="10">
        <f>SUM('临翔'!H13+'凤庆'!H13+'云县'!H13+'永德'!H13+'镇康'!H13+'双江'!H13+'耿马'!H13+'沧源'!H13)</f>
        <v>0</v>
      </c>
      <c r="I13" s="10">
        <f>SUM('临翔'!I13+'凤庆'!I13+'云县'!I13+'永德'!I13+'镇康'!I13+'双江'!I13+'耿马'!I13+'沧源'!I13)</f>
        <v>0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0</v>
      </c>
      <c r="L13" s="10">
        <f>SUM('临翔'!L13+'凤庆'!L13+'云县'!L13+'永德'!L13+'镇康'!L13+'双江'!L13+'耿马'!L13+'沧源'!L13)</f>
        <v>0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0</v>
      </c>
      <c r="O13" s="10">
        <f>SUM('临翔'!O13+'凤庆'!O13+'云县'!O13+'永德'!O13+'镇康'!O13+'双江'!O13+'耿马'!O13+'沧源'!O13)</f>
        <v>0</v>
      </c>
      <c r="P13" s="10">
        <f>SUM('临翔'!P13+'凤庆'!P13+'云县'!P13+'永德'!P13+'镇康'!P13+'双江'!P13+'耿马'!P13+'沧源'!P13)</f>
        <v>0</v>
      </c>
      <c r="Q13" s="10">
        <f>SUM('临翔'!Q13+'凤庆'!Q13+'云县'!Q13+'永德'!Q13+'镇康'!Q13+'双江'!Q13+'耿马'!Q13+'沧源'!Q13)</f>
        <v>2598</v>
      </c>
      <c r="R13" s="10">
        <f>SUM('临翔'!R13+'凤庆'!R13+'云县'!R13+'永德'!R13+'镇康'!R13+'双江'!R13+'耿马'!R13+'沧源'!R13)</f>
        <v>2124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0</v>
      </c>
      <c r="U13" s="10">
        <f>SUM('临翔'!U13+'凤庆'!U13+'云县'!U13+'永德'!U13+'镇康'!U13+'双江'!U13+'耿马'!U13+'沧源'!U13)</f>
        <v>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26524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13740</v>
      </c>
      <c r="C14" s="10">
        <f>SUM('临翔'!C14+'凤庆'!C14+'云县'!C14+'永德'!C14+'镇康'!C14+'双江'!C14+'耿马'!C14+'沧源'!C14)</f>
        <v>5</v>
      </c>
      <c r="D14" s="10">
        <f>SUM('临翔'!D14+'凤庆'!D14+'云县'!D14+'永德'!D14+'镇康'!D14+'双江'!D14+'耿马'!D14+'沧源'!D14)</f>
        <v>0</v>
      </c>
      <c r="E14" s="10">
        <f>SUM('临翔'!E14+'凤庆'!E14+'云县'!E14+'永德'!E14+'镇康'!E14+'双江'!E14+'耿马'!E14+'沧源'!E14)</f>
        <v>3698</v>
      </c>
      <c r="F14" s="10">
        <f>SUM('临翔'!F14+'凤庆'!F14+'云县'!F14+'永德'!F14+'镇康'!F14+'双江'!F14+'耿马'!F14+'沧源'!F14)</f>
        <v>5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0</v>
      </c>
      <c r="I14" s="10">
        <f>SUM('临翔'!I14+'凤庆'!I14+'云县'!I14+'永德'!I14+'镇康'!I14+'双江'!I14+'耿马'!I14+'沧源'!I14)</f>
        <v>0</v>
      </c>
      <c r="J14" s="10">
        <f>SUM('临翔'!J14+'凤庆'!J14+'云县'!J14+'永德'!J14+'镇康'!J14+'双江'!J14+'耿马'!J14+'沧源'!J14)</f>
        <v>0</v>
      </c>
      <c r="K14" s="10">
        <f>SUM('临翔'!K14+'凤庆'!K14+'云县'!K14+'永德'!K14+'镇康'!K14+'双江'!K14+'耿马'!K14+'沧源'!K14)</f>
        <v>0</v>
      </c>
      <c r="L14" s="10">
        <f>SUM('临翔'!L14+'凤庆'!L14+'云县'!L14+'永德'!L14+'镇康'!L14+'双江'!L14+'耿马'!L14+'沧源'!L14)</f>
        <v>0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0</v>
      </c>
      <c r="O14" s="10">
        <f>SUM('临翔'!O14+'凤庆'!O14+'云县'!O14+'永德'!O14+'镇康'!O14+'双江'!O14+'耿马'!O14+'沧源'!O14)</f>
        <v>0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10042</v>
      </c>
      <c r="R14" s="10">
        <f>SUM('临翔'!R14+'凤庆'!R14+'云县'!R14+'永德'!R14+'镇康'!R14+'双江'!R14+'耿马'!R14+'沧源'!R14)</f>
        <v>0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0</v>
      </c>
      <c r="U14" s="10">
        <f>SUM('临翔'!U14+'凤庆'!U14+'云县'!U14+'永德'!U14+'镇康'!U14+'双江'!U14+'耿马'!U14+'沧源'!U14)</f>
        <v>0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36484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6200</v>
      </c>
      <c r="C15" s="10">
        <f>SUM('临翔'!C15+'凤庆'!C15+'云县'!C15+'永德'!C15+'镇康'!C15+'双江'!C15+'耿马'!C15+'沧源'!C15)</f>
        <v>0</v>
      </c>
      <c r="D15" s="10">
        <f>SUM('临翔'!D15+'凤庆'!D15+'云县'!D15+'永德'!D15+'镇康'!D15+'双江'!D15+'耿马'!D15+'沧源'!D15)</f>
        <v>0</v>
      </c>
      <c r="E15" s="10">
        <f>SUM('临翔'!E15+'凤庆'!E15+'云县'!E15+'永德'!E15+'镇康'!E15+'双江'!E15+'耿马'!E15+'沧源'!E15)</f>
        <v>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0</v>
      </c>
      <c r="L15" s="10">
        <f>SUM('临翔'!L15+'凤庆'!L15+'云县'!L15+'永德'!L15+'镇康'!L15+'双江'!L15+'耿马'!L15+'沧源'!L15)</f>
        <v>0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0</v>
      </c>
      <c r="O15" s="10">
        <f>SUM('临翔'!O15+'凤庆'!O15+'云县'!O15+'永德'!O15+'镇康'!O15+'双江'!O15+'耿马'!O15+'沧源'!O15)</f>
        <v>0</v>
      </c>
      <c r="P15" s="10">
        <f>SUM('临翔'!P15+'凤庆'!P15+'云县'!P15+'永德'!P15+'镇康'!P15+'双江'!P15+'耿马'!P15+'沧源'!P15)</f>
        <v>0</v>
      </c>
      <c r="Q15" s="10">
        <f>SUM('临翔'!Q15+'凤庆'!Q15+'云县'!Q15+'永德'!Q15+'镇康'!Q15+'双江'!Q15+'耿马'!Q15+'沧源'!Q15)</f>
        <v>6200</v>
      </c>
      <c r="R15" s="10">
        <f>SUM('临翔'!R15+'凤庆'!R15+'云县'!R15+'永德'!R15+'镇康'!R15+'双江'!R15+'耿马'!R15+'沧源'!R15)</f>
        <v>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0</v>
      </c>
      <c r="U15" s="10">
        <f>SUM('临翔'!U15+'凤庆'!U15+'云县'!U15+'永德'!U15+'镇康'!U15+'双江'!U15+'耿马'!U15+'沧源'!U15)</f>
        <v>0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10600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0</v>
      </c>
      <c r="C16" s="10">
        <f>SUM('临翔'!C16+'凤庆'!C16+'云县'!C16+'永德'!C16+'镇康'!C16+'双江'!C16+'耿马'!C16+'沧源'!C16)</f>
        <v>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0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0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0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2022-12-01T08:20:42Z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