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2019-2021年养老服务体系建设资金" sheetId="1" r:id="rId1"/>
    <sheet name="2022年资金使用情况汇总表 " sheetId="2" r:id="rId2"/>
    <sheet name="2023年资金使用情况汇总表" sheetId="3" r:id="rId3"/>
    <sheet name="2019-2021年项目完成情况汇总表" sheetId="4" r:id="rId4"/>
    <sheet name="2022年项目完成情况汇总表" sheetId="5" r:id="rId5"/>
    <sheet name="2023年项目完成情况汇总表 " sheetId="6" r:id="rId6"/>
    <sheet name="Sheet1" sheetId="7" r:id="rId7"/>
    <sheet name="Sheet2" sheetId="8" r:id="rId8"/>
  </sheets>
  <definedNames>
    <definedName name="_xlnm.Print_Area" hidden="1">#N/A</definedName>
    <definedName name="_xlnm.Print_Area" localSheetId="0">'2019-2021年养老服务体系建设资金'!$A$1:$V$17</definedName>
    <definedName name="_xlnm.Print_Area" localSheetId="1">'2022年资金使用情况汇总表 '!$A$1:$R$14</definedName>
    <definedName name="_xlnm.Print_Area" localSheetId="2">'2023年资金使用情况汇总表'!$A$1:$R$14</definedName>
  </definedNames>
  <calcPr calcId="144525" concurrentCalc="0"/>
</workbook>
</file>

<file path=xl/sharedStrings.xml><?xml version="1.0" encoding="utf-8"?>
<sst xmlns="http://schemas.openxmlformats.org/spreadsheetml/2006/main" count="58">
  <si>
    <t>附件1</t>
  </si>
  <si>
    <t>临沧市2019-2021年中央、省、市下达养老服务体系建设资金使用情况汇总表</t>
  </si>
  <si>
    <t>序号</t>
  </si>
  <si>
    <t>县区</t>
  </si>
  <si>
    <t>中央、省、市下达资金（万元）</t>
  </si>
  <si>
    <t>截至目前已拨付使用资金（万元）</t>
  </si>
  <si>
    <t>未拨付使用资金（万元）</t>
  </si>
  <si>
    <t>资金使用率（%）</t>
  </si>
  <si>
    <t>备注</t>
  </si>
  <si>
    <t>中央（发改）资金</t>
  </si>
  <si>
    <t>省级资金（包括中央福彩公益金、省级民政专项资金、省级福彩公益金）</t>
  </si>
  <si>
    <t>市级资金（包括市级福彩公益金、市级财政配套）</t>
  </si>
  <si>
    <t>合 计</t>
  </si>
  <si>
    <t>其中</t>
  </si>
  <si>
    <t>合计</t>
  </si>
  <si>
    <t>滞留县（区）财政局资金</t>
  </si>
  <si>
    <t>滞留县（区）民政局资金</t>
  </si>
  <si>
    <t>滞留乡镇（街道）政府资金</t>
  </si>
  <si>
    <t>市本级</t>
  </si>
  <si>
    <t>临翔区</t>
  </si>
  <si>
    <t>凤庆县</t>
  </si>
  <si>
    <t>云县</t>
  </si>
  <si>
    <t>永德县</t>
  </si>
  <si>
    <t>镇康县</t>
  </si>
  <si>
    <t>双江县</t>
  </si>
  <si>
    <t>耿马县</t>
  </si>
  <si>
    <t>沧源县</t>
  </si>
  <si>
    <t>合  计</t>
  </si>
  <si>
    <t>附件2</t>
  </si>
  <si>
    <t>临沧市2022年中央、省、市级下达各县区养老服务体系建设资金使用情况汇总表</t>
  </si>
  <si>
    <t>截至目前已拨付资金</t>
  </si>
  <si>
    <t>未拨付资金</t>
  </si>
  <si>
    <t>18.52%</t>
  </si>
  <si>
    <t>附件3</t>
  </si>
  <si>
    <t>临沧市2023年省、市级下达各县区养老服务体系建设资金使用情况汇总表</t>
  </si>
  <si>
    <t>省、市下达资金（万元）</t>
  </si>
  <si>
    <t>附件4</t>
  </si>
  <si>
    <t>临沧市2019-2021年度中央、省、市级下达各县区养老服务设施建设目标任务完成情况汇总表</t>
  </si>
  <si>
    <t>中央预算下达项目</t>
  </si>
  <si>
    <t>省级下达项目</t>
  </si>
  <si>
    <t>市级下达项目</t>
  </si>
  <si>
    <t>目标任务总数（个）</t>
  </si>
  <si>
    <t>完成总数（个）</t>
  </si>
  <si>
    <t>在建（个）</t>
  </si>
  <si>
    <t>未开工（个）</t>
  </si>
  <si>
    <t>其中年度考核目标任务总数</t>
  </si>
  <si>
    <t>年度考核目标任务中困难家庭居家适老化改造项目1个200户，涉及八县区</t>
  </si>
  <si>
    <t>全市居家适老化改造</t>
  </si>
  <si>
    <t>附件5</t>
  </si>
  <si>
    <t>临沧市2022年度省、市级下达各县区养老服务设施建设目标任务完成情况汇总表</t>
  </si>
  <si>
    <t>县 区</t>
  </si>
  <si>
    <t>下达目标任务总数（个）</t>
  </si>
  <si>
    <t>在建数（个）</t>
  </si>
  <si>
    <t>未开工数（个）</t>
  </si>
  <si>
    <t>年度考核目标任务中困难家庭居家适老化改造项目1个500户，涉及八县区</t>
  </si>
  <si>
    <t>附件6</t>
  </si>
  <si>
    <t>临沧市2023年度省、市级下达各县区养老服务设施建设目标任务完成情况汇总表</t>
  </si>
  <si>
    <t>年度考核目标任务中困难家庭居家适老化改造项目1个1200户，涉及八县区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</si>
</sst>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  <numFmt numFmtId="179" formatCode="0.0%"/>
  </numFmts>
  <fonts count="5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50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60"/>
      <color theme="1"/>
      <name val="宋体"/>
      <charset val="134"/>
      <scheme val="minor"/>
    </font>
    <font>
      <b/>
      <sz val="3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3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b/>
      <sz val="14"/>
      <name val="宋体"/>
      <charset val="134"/>
      <scheme val="minor"/>
    </font>
    <font>
      <b/>
      <sz val="12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仿宋"/>
      <charset val="134"/>
    </font>
    <font>
      <sz val="16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9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7" fillId="29" borderId="18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0" borderId="0"/>
    <xf numFmtId="0" fontId="28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18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 applyProtection="1">
      <alignment horizontal="center" vertical="center"/>
    </xf>
    <xf numFmtId="10" fontId="13" fillId="0" borderId="1" xfId="0" applyNumberFormat="1" applyFont="1" applyFill="1" applyBorder="1" applyAlignment="1" applyProtection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6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58" fontId="25" fillId="0" borderId="0" xfId="0" applyNumberFormat="1" applyFont="1">
      <alignment vertical="center"/>
    </xf>
    <xf numFmtId="0" fontId="26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9" fontId="28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常规 10" xfId="48"/>
    <cellStyle name="40% - 强调文字颜色 6" xfId="49" builtinId="51"/>
    <cellStyle name="60% - 强调文字颜色 6" xfId="50" builtinId="52"/>
    <cellStyle name="常规 4" xfId="51"/>
    <cellStyle name="常规 2 6" xfId="52"/>
    <cellStyle name="常规 2" xfId="53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6"/>
  <sheetViews>
    <sheetView view="pageBreakPreview" zoomScaleNormal="85" zoomScaleSheetLayoutView="100" workbookViewId="0">
      <selection activeCell="H11" sqref="H11"/>
    </sheetView>
  </sheetViews>
  <sheetFormatPr defaultColWidth="9" defaultRowHeight="13.5"/>
  <cols>
    <col min="1" max="1" width="6.25" customWidth="1"/>
    <col min="2" max="2" width="7.5" customWidth="1"/>
    <col min="3" max="3" width="9.11666666666667" customWidth="1"/>
    <col min="4" max="4" width="9.75" customWidth="1"/>
    <col min="5" max="5" width="11.75"/>
    <col min="6" max="6" width="12.6416666666667" customWidth="1"/>
    <col min="7" max="7" width="11.3166666666667" customWidth="1"/>
    <col min="8" max="8" width="12.35" customWidth="1"/>
    <col min="9" max="9" width="10.4333333333333" customWidth="1"/>
    <col min="10" max="10" width="13.125"/>
    <col min="11" max="11" width="12.7916666666667" customWidth="1"/>
    <col min="12" max="12" width="11.3166666666667" customWidth="1"/>
    <col min="13" max="13" width="13.0833333333333" customWidth="1"/>
    <col min="14" max="15" width="9.25833333333333" customWidth="1"/>
    <col min="16" max="16" width="11.75"/>
    <col min="17" max="17" width="11.875" customWidth="1"/>
    <col min="18" max="18" width="7.375" style="36" customWidth="1"/>
    <col min="19" max="19" width="10.625" customWidth="1"/>
    <col min="20" max="20" width="9.375" customWidth="1"/>
    <col min="21" max="21" width="8.23333333333333" customWidth="1"/>
    <col min="22" max="22" width="5.25" customWidth="1"/>
    <col min="23" max="23" width="14.85" customWidth="1"/>
  </cols>
  <sheetData>
    <row r="1" ht="21" customHeight="1" spans="1:2">
      <c r="A1" s="88" t="s">
        <v>0</v>
      </c>
      <c r="B1" s="89"/>
    </row>
    <row r="2" ht="27" spans="2:22">
      <c r="B2" s="38" t="s">
        <v>1</v>
      </c>
      <c r="C2" s="38"/>
      <c r="D2" s="38"/>
      <c r="E2" s="38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8"/>
    </row>
    <row r="3" ht="35" customHeight="1" spans="1:22">
      <c r="A3" s="90" t="s">
        <v>2</v>
      </c>
      <c r="B3" s="91" t="s">
        <v>3</v>
      </c>
      <c r="C3" s="90" t="s">
        <v>4</v>
      </c>
      <c r="D3" s="90"/>
      <c r="E3" s="90"/>
      <c r="F3" s="90"/>
      <c r="G3" s="92" t="s">
        <v>5</v>
      </c>
      <c r="H3" s="93"/>
      <c r="I3" s="93"/>
      <c r="J3" s="102"/>
      <c r="K3" s="93" t="s">
        <v>6</v>
      </c>
      <c r="L3" s="93"/>
      <c r="M3" s="93"/>
      <c r="N3" s="93"/>
      <c r="O3" s="93"/>
      <c r="P3" s="93"/>
      <c r="Q3" s="102"/>
      <c r="R3" s="104" t="s">
        <v>7</v>
      </c>
      <c r="S3" s="104"/>
      <c r="T3" s="104"/>
      <c r="U3" s="104"/>
      <c r="V3" s="105" t="s">
        <v>8</v>
      </c>
    </row>
    <row r="4" ht="25" customHeight="1" spans="1:22">
      <c r="A4" s="90"/>
      <c r="B4" s="91"/>
      <c r="C4" s="91" t="s">
        <v>9</v>
      </c>
      <c r="D4" s="91" t="s">
        <v>10</v>
      </c>
      <c r="E4" s="91" t="s">
        <v>11</v>
      </c>
      <c r="F4" s="90" t="s">
        <v>12</v>
      </c>
      <c r="G4" s="94" t="s">
        <v>9</v>
      </c>
      <c r="H4" s="94" t="s">
        <v>10</v>
      </c>
      <c r="I4" s="94" t="s">
        <v>11</v>
      </c>
      <c r="J4" s="103" t="s">
        <v>12</v>
      </c>
      <c r="K4" s="94" t="s">
        <v>9</v>
      </c>
      <c r="L4" s="94" t="s">
        <v>10</v>
      </c>
      <c r="M4" s="104" t="s">
        <v>13</v>
      </c>
      <c r="N4" s="104"/>
      <c r="O4" s="104"/>
      <c r="P4" s="94" t="s">
        <v>11</v>
      </c>
      <c r="Q4" s="103" t="s">
        <v>12</v>
      </c>
      <c r="R4" s="94" t="s">
        <v>9</v>
      </c>
      <c r="S4" s="94" t="s">
        <v>10</v>
      </c>
      <c r="T4" s="94" t="s">
        <v>11</v>
      </c>
      <c r="U4" s="103" t="s">
        <v>14</v>
      </c>
      <c r="V4" s="106"/>
    </row>
    <row r="5" ht="148" customHeight="1" spans="1:22">
      <c r="A5" s="90"/>
      <c r="B5" s="91"/>
      <c r="C5" s="91"/>
      <c r="D5" s="91"/>
      <c r="E5" s="91"/>
      <c r="F5" s="90"/>
      <c r="G5" s="94"/>
      <c r="H5" s="94"/>
      <c r="I5" s="94"/>
      <c r="J5" s="103"/>
      <c r="K5" s="94"/>
      <c r="L5" s="94"/>
      <c r="M5" s="94" t="s">
        <v>15</v>
      </c>
      <c r="N5" s="94" t="s">
        <v>16</v>
      </c>
      <c r="O5" s="94" t="s">
        <v>17</v>
      </c>
      <c r="P5" s="94"/>
      <c r="Q5" s="103"/>
      <c r="R5" s="94"/>
      <c r="S5" s="94"/>
      <c r="T5" s="94"/>
      <c r="U5" s="103"/>
      <c r="V5" s="107"/>
    </row>
    <row r="6" ht="36" customHeight="1" spans="1:22">
      <c r="A6" s="95">
        <v>1</v>
      </c>
      <c r="B6" s="96" t="s">
        <v>18</v>
      </c>
      <c r="C6" s="96">
        <v>0</v>
      </c>
      <c r="D6" s="96">
        <v>274.87</v>
      </c>
      <c r="E6" s="96">
        <v>372.45</v>
      </c>
      <c r="F6" s="95">
        <f>SUM(C6:E6)</f>
        <v>647.32</v>
      </c>
      <c r="G6" s="95">
        <v>0</v>
      </c>
      <c r="H6" s="95">
        <v>274.87</v>
      </c>
      <c r="I6" s="96">
        <v>372.45</v>
      </c>
      <c r="J6" s="96">
        <v>647.32</v>
      </c>
      <c r="K6" s="96">
        <v>0</v>
      </c>
      <c r="L6" s="61">
        <v>0</v>
      </c>
      <c r="M6" s="96">
        <v>0</v>
      </c>
      <c r="N6" s="96">
        <v>0</v>
      </c>
      <c r="O6" s="96">
        <v>0</v>
      </c>
      <c r="P6" s="96">
        <v>0</v>
      </c>
      <c r="Q6" s="95">
        <v>0</v>
      </c>
      <c r="R6" s="95"/>
      <c r="S6" s="108">
        <v>1</v>
      </c>
      <c r="T6" s="109">
        <v>1</v>
      </c>
      <c r="U6" s="108">
        <v>1</v>
      </c>
      <c r="V6" s="110"/>
    </row>
    <row r="7" s="36" customFormat="1" ht="36" customHeight="1" spans="1:23">
      <c r="A7" s="95">
        <v>2</v>
      </c>
      <c r="B7" s="96" t="s">
        <v>19</v>
      </c>
      <c r="C7" s="96">
        <v>0</v>
      </c>
      <c r="D7" s="96">
        <v>1374.27</v>
      </c>
      <c r="E7" s="96">
        <v>355</v>
      </c>
      <c r="F7" s="95">
        <v>1729.27</v>
      </c>
      <c r="G7" s="95">
        <v>0</v>
      </c>
      <c r="H7" s="95">
        <v>1238.37</v>
      </c>
      <c r="I7" s="96">
        <v>215</v>
      </c>
      <c r="J7" s="96">
        <v>1453.37</v>
      </c>
      <c r="K7" s="96">
        <v>0</v>
      </c>
      <c r="L7" s="96">
        <v>135.9</v>
      </c>
      <c r="M7" s="96">
        <v>135.9</v>
      </c>
      <c r="N7" s="96">
        <v>0</v>
      </c>
      <c r="O7" s="96">
        <v>0</v>
      </c>
      <c r="P7" s="96">
        <v>140</v>
      </c>
      <c r="Q7" s="95">
        <v>275.9</v>
      </c>
      <c r="R7" s="95"/>
      <c r="S7" s="108">
        <v>0.9011</v>
      </c>
      <c r="T7" s="108">
        <v>0.6056</v>
      </c>
      <c r="U7" s="108">
        <v>0.8405</v>
      </c>
      <c r="V7" s="111"/>
      <c r="W7"/>
    </row>
    <row r="8" ht="36" customHeight="1" spans="1:22">
      <c r="A8" s="95">
        <v>3</v>
      </c>
      <c r="B8" s="96" t="s">
        <v>20</v>
      </c>
      <c r="C8" s="96">
        <v>2008</v>
      </c>
      <c r="D8" s="96">
        <v>1305.67</v>
      </c>
      <c r="E8" s="96">
        <v>371.3852</v>
      </c>
      <c r="F8" s="95">
        <f>C8+D8+E8</f>
        <v>3685.0552</v>
      </c>
      <c r="G8" s="95">
        <v>1710</v>
      </c>
      <c r="H8" s="95">
        <v>524.9</v>
      </c>
      <c r="I8" s="96">
        <v>67.618</v>
      </c>
      <c r="J8" s="96">
        <f>G8+H8+I8</f>
        <v>2302.518</v>
      </c>
      <c r="K8" s="96">
        <f>C8-G8</f>
        <v>298</v>
      </c>
      <c r="L8" s="96">
        <f>D8-H8</f>
        <v>780.77</v>
      </c>
      <c r="M8" s="96">
        <v>780.77</v>
      </c>
      <c r="N8" s="96">
        <v>0</v>
      </c>
      <c r="O8" s="96">
        <v>0</v>
      </c>
      <c r="P8" s="96">
        <f>E8-I8</f>
        <v>303.7672</v>
      </c>
      <c r="Q8" s="95">
        <f>K8+L8+P8</f>
        <v>1382.5372</v>
      </c>
      <c r="R8" s="108">
        <f t="shared" ref="R8:U8" si="0">G8/C8</f>
        <v>0.851593625498008</v>
      </c>
      <c r="S8" s="108">
        <f t="shared" si="0"/>
        <v>0.402015823293788</v>
      </c>
      <c r="T8" s="108">
        <f t="shared" si="0"/>
        <v>0.182069721679808</v>
      </c>
      <c r="U8" s="108">
        <f t="shared" si="0"/>
        <v>0.624825918482849</v>
      </c>
      <c r="V8" s="110"/>
    </row>
    <row r="9" ht="36" customHeight="1" spans="1:22">
      <c r="A9" s="95">
        <v>4</v>
      </c>
      <c r="B9" s="96" t="s">
        <v>21</v>
      </c>
      <c r="C9" s="96">
        <v>2040</v>
      </c>
      <c r="D9" s="96">
        <v>1609.68</v>
      </c>
      <c r="E9" s="96">
        <v>275</v>
      </c>
      <c r="F9" s="95">
        <v>3924.68</v>
      </c>
      <c r="G9" s="95">
        <v>50</v>
      </c>
      <c r="H9" s="95">
        <v>888.935</v>
      </c>
      <c r="I9" s="95">
        <v>160</v>
      </c>
      <c r="J9" s="95">
        <v>1098.935</v>
      </c>
      <c r="K9" s="95">
        <v>1990</v>
      </c>
      <c r="L9" s="95">
        <v>720.745</v>
      </c>
      <c r="M9" s="95">
        <v>720.745</v>
      </c>
      <c r="N9" s="95">
        <v>0</v>
      </c>
      <c r="O9" s="95">
        <v>0</v>
      </c>
      <c r="P9" s="95">
        <v>115</v>
      </c>
      <c r="Q9" s="95">
        <v>2825.745</v>
      </c>
      <c r="R9" s="108">
        <v>0.0245</v>
      </c>
      <c r="S9" s="108">
        <v>0.5522</v>
      </c>
      <c r="T9" s="108">
        <v>0.5818</v>
      </c>
      <c r="U9" s="108">
        <v>0.28</v>
      </c>
      <c r="V9" s="112"/>
    </row>
    <row r="10" ht="36" customHeight="1" spans="1:22">
      <c r="A10" s="95">
        <v>5</v>
      </c>
      <c r="B10" s="96" t="s">
        <v>22</v>
      </c>
      <c r="C10" s="96">
        <v>0</v>
      </c>
      <c r="D10" s="96">
        <v>479.6</v>
      </c>
      <c r="E10" s="96">
        <v>368.3</v>
      </c>
      <c r="F10" s="95">
        <v>847.9</v>
      </c>
      <c r="G10" s="95">
        <v>0</v>
      </c>
      <c r="H10" s="95">
        <v>433.6</v>
      </c>
      <c r="I10" s="95">
        <v>0</v>
      </c>
      <c r="J10" s="95">
        <v>433.6</v>
      </c>
      <c r="K10" s="95">
        <v>0</v>
      </c>
      <c r="L10" s="96">
        <v>46</v>
      </c>
      <c r="M10" s="96">
        <v>0</v>
      </c>
      <c r="N10" s="96">
        <v>46</v>
      </c>
      <c r="O10" s="96">
        <v>0</v>
      </c>
      <c r="P10" s="95">
        <v>368.3</v>
      </c>
      <c r="Q10" s="95">
        <v>414.3</v>
      </c>
      <c r="R10" s="95"/>
      <c r="S10" s="108">
        <v>0.9041</v>
      </c>
      <c r="T10" s="95">
        <v>0</v>
      </c>
      <c r="U10" s="108">
        <v>0.5114</v>
      </c>
      <c r="V10" s="110"/>
    </row>
    <row r="11" ht="36" customHeight="1" spans="1:22">
      <c r="A11" s="95">
        <v>6</v>
      </c>
      <c r="B11" s="96" t="s">
        <v>23</v>
      </c>
      <c r="C11" s="96">
        <v>4730</v>
      </c>
      <c r="D11" s="96">
        <v>1586.06</v>
      </c>
      <c r="E11" s="96">
        <v>245</v>
      </c>
      <c r="F11" s="95">
        <v>6561.06</v>
      </c>
      <c r="G11" s="95">
        <v>3500</v>
      </c>
      <c r="H11" s="96">
        <v>1586.06</v>
      </c>
      <c r="I11" s="95">
        <v>186.58</v>
      </c>
      <c r="J11" s="95">
        <v>5272.64</v>
      </c>
      <c r="K11" s="95">
        <v>1230</v>
      </c>
      <c r="L11" s="96">
        <v>0</v>
      </c>
      <c r="M11" s="96">
        <v>0</v>
      </c>
      <c r="N11" s="96">
        <v>0</v>
      </c>
      <c r="O11" s="96">
        <v>0</v>
      </c>
      <c r="P11" s="95">
        <v>58.42</v>
      </c>
      <c r="Q11" s="95">
        <v>1288.42</v>
      </c>
      <c r="R11" s="113">
        <v>0.74</v>
      </c>
      <c r="S11" s="108">
        <v>1</v>
      </c>
      <c r="T11" s="108">
        <v>0.761551020408163</v>
      </c>
      <c r="U11" s="113">
        <v>0.8036</v>
      </c>
      <c r="V11" s="110"/>
    </row>
    <row r="12" ht="36" customHeight="1" spans="1:22">
      <c r="A12" s="95">
        <v>7</v>
      </c>
      <c r="B12" s="96" t="s">
        <v>24</v>
      </c>
      <c r="C12" s="96">
        <v>1490</v>
      </c>
      <c r="D12" s="96">
        <v>672.69</v>
      </c>
      <c r="E12" s="96">
        <v>235</v>
      </c>
      <c r="F12" s="95">
        <v>2397.69</v>
      </c>
      <c r="G12" s="95">
        <v>1075</v>
      </c>
      <c r="H12" s="97">
        <v>602.2603</v>
      </c>
      <c r="I12" s="95">
        <v>215</v>
      </c>
      <c r="J12" s="95">
        <f>SUM(G12:I12)</f>
        <v>1892.2603</v>
      </c>
      <c r="K12" s="95">
        <v>415</v>
      </c>
      <c r="L12" s="96">
        <v>70.4297</v>
      </c>
      <c r="M12" s="96">
        <v>70.4297</v>
      </c>
      <c r="N12" s="96">
        <v>0</v>
      </c>
      <c r="O12" s="96">
        <v>0</v>
      </c>
      <c r="P12" s="95">
        <v>20</v>
      </c>
      <c r="Q12" s="95">
        <v>505.4297</v>
      </c>
      <c r="R12" s="108">
        <v>0.7215</v>
      </c>
      <c r="S12" s="108">
        <v>0.8953</v>
      </c>
      <c r="T12" s="108">
        <v>0.9149</v>
      </c>
      <c r="U12" s="108">
        <v>0.7892</v>
      </c>
      <c r="V12" s="114"/>
    </row>
    <row r="13" s="36" customFormat="1" ht="36" customHeight="1" spans="1:23">
      <c r="A13" s="95">
        <v>8</v>
      </c>
      <c r="B13" s="96" t="s">
        <v>25</v>
      </c>
      <c r="C13" s="96">
        <v>0</v>
      </c>
      <c r="D13" s="96">
        <v>773.77</v>
      </c>
      <c r="E13" s="96">
        <v>305</v>
      </c>
      <c r="F13" s="95">
        <v>1078.77</v>
      </c>
      <c r="G13" s="95">
        <v>0</v>
      </c>
      <c r="H13" s="97">
        <v>763.77</v>
      </c>
      <c r="I13" s="95">
        <v>120</v>
      </c>
      <c r="J13" s="95">
        <v>883.77</v>
      </c>
      <c r="K13" s="95">
        <v>0</v>
      </c>
      <c r="L13" s="96">
        <v>10</v>
      </c>
      <c r="M13" s="96">
        <v>10</v>
      </c>
      <c r="N13" s="96">
        <v>0</v>
      </c>
      <c r="O13" s="96">
        <v>0</v>
      </c>
      <c r="P13" s="95">
        <v>185</v>
      </c>
      <c r="Q13" s="95">
        <v>195</v>
      </c>
      <c r="R13" s="95"/>
      <c r="S13" s="108">
        <v>0.9871</v>
      </c>
      <c r="T13" s="108">
        <v>0.3934</v>
      </c>
      <c r="U13" s="108">
        <v>0.8192</v>
      </c>
      <c r="V13" s="115"/>
      <c r="W13"/>
    </row>
    <row r="14" ht="36" customHeight="1" spans="1:22">
      <c r="A14" s="95">
        <v>9</v>
      </c>
      <c r="B14" s="96" t="s">
        <v>26</v>
      </c>
      <c r="C14" s="96">
        <v>0</v>
      </c>
      <c r="D14" s="96">
        <v>1659.79</v>
      </c>
      <c r="E14" s="96">
        <v>172</v>
      </c>
      <c r="F14" s="95">
        <f>SUM(C14:E14)</f>
        <v>1831.79</v>
      </c>
      <c r="G14" s="95">
        <v>0</v>
      </c>
      <c r="H14" s="97">
        <v>1616.2104</v>
      </c>
      <c r="I14" s="95">
        <v>77</v>
      </c>
      <c r="J14" s="95">
        <f>H14+I14</f>
        <v>1693.2104</v>
      </c>
      <c r="K14" s="95">
        <v>0</v>
      </c>
      <c r="L14" s="96">
        <v>43.5796</v>
      </c>
      <c r="M14" s="96">
        <v>43.5796</v>
      </c>
      <c r="N14" s="96">
        <v>0</v>
      </c>
      <c r="O14" s="96">
        <v>0</v>
      </c>
      <c r="P14" s="95">
        <v>95</v>
      </c>
      <c r="Q14" s="95">
        <v>138.5796</v>
      </c>
      <c r="R14" s="95"/>
      <c r="S14" s="108">
        <v>0.9737</v>
      </c>
      <c r="T14" s="108">
        <v>0.4477</v>
      </c>
      <c r="U14" s="108">
        <v>0.9243</v>
      </c>
      <c r="V14" s="111"/>
    </row>
    <row r="15" ht="36" customHeight="1" spans="1:22">
      <c r="A15" s="98" t="s">
        <v>27</v>
      </c>
      <c r="B15" s="99"/>
      <c r="C15" s="100">
        <f t="shared" ref="C15:Q15" si="1">SUM(C6:C14)</f>
        <v>10268</v>
      </c>
      <c r="D15" s="100">
        <f t="shared" si="1"/>
        <v>9736.4</v>
      </c>
      <c r="E15" s="100">
        <f t="shared" si="1"/>
        <v>2699.1352</v>
      </c>
      <c r="F15" s="101">
        <f t="shared" si="1"/>
        <v>22703.5352</v>
      </c>
      <c r="G15" s="101">
        <f t="shared" si="1"/>
        <v>6335</v>
      </c>
      <c r="H15" s="101">
        <f t="shared" si="1"/>
        <v>7928.9757</v>
      </c>
      <c r="I15" s="101">
        <f t="shared" si="1"/>
        <v>1413.648</v>
      </c>
      <c r="J15" s="101">
        <f t="shared" si="1"/>
        <v>15677.6237</v>
      </c>
      <c r="K15" s="101">
        <f t="shared" si="1"/>
        <v>3933</v>
      </c>
      <c r="L15" s="100">
        <f t="shared" si="1"/>
        <v>1807.4243</v>
      </c>
      <c r="M15" s="100">
        <f t="shared" si="1"/>
        <v>1761.4243</v>
      </c>
      <c r="N15" s="100">
        <f t="shared" si="1"/>
        <v>46</v>
      </c>
      <c r="O15" s="100">
        <f t="shared" si="1"/>
        <v>0</v>
      </c>
      <c r="P15" s="101">
        <f t="shared" si="1"/>
        <v>1285.4872</v>
      </c>
      <c r="Q15" s="101">
        <f t="shared" si="1"/>
        <v>7025.9115</v>
      </c>
      <c r="R15" s="116">
        <v>0.617</v>
      </c>
      <c r="S15" s="116">
        <v>0.8144</v>
      </c>
      <c r="T15" s="116">
        <v>0.5237</v>
      </c>
      <c r="U15" s="116">
        <v>0.6905</v>
      </c>
      <c r="V15" s="117"/>
    </row>
    <row r="16" ht="21" customHeight="1" spans="1:21">
      <c r="A16" s="36"/>
      <c r="B16" s="34"/>
      <c r="C16" s="34"/>
      <c r="D16" s="34"/>
      <c r="E16" s="34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S16" s="36"/>
      <c r="T16" s="36"/>
      <c r="U16" s="36"/>
    </row>
  </sheetData>
  <mergeCells count="28">
    <mergeCell ref="B2:V2"/>
    <mergeCell ref="C3:F3"/>
    <mergeCell ref="G3:J3"/>
    <mergeCell ref="K3:Q3"/>
    <mergeCell ref="R3:U3"/>
    <mergeCell ref="M4:O4"/>
    <mergeCell ref="A15:B15"/>
    <mergeCell ref="B16:E16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P4:P5"/>
    <mergeCell ref="Q4:Q5"/>
    <mergeCell ref="R4:R5"/>
    <mergeCell ref="S4:S5"/>
    <mergeCell ref="T4:T5"/>
    <mergeCell ref="U4:U5"/>
    <mergeCell ref="V3:V5"/>
    <mergeCell ref="V6:V15"/>
  </mergeCells>
  <pageMargins left="0.471527777777778" right="0.235416666666667" top="0.629166666666667" bottom="1" header="0.354166666666667" footer="0.5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5"/>
  <sheetViews>
    <sheetView zoomScale="75" zoomScaleNormal="75" workbookViewId="0">
      <selection activeCell="A2" sqref="$A2:$XFD2"/>
    </sheetView>
  </sheetViews>
  <sheetFormatPr defaultColWidth="9" defaultRowHeight="13.5"/>
  <cols>
    <col min="1" max="1" width="8" style="36" customWidth="1"/>
    <col min="2" max="2" width="11.25" customWidth="1"/>
    <col min="3" max="3" width="15.875" customWidth="1"/>
    <col min="4" max="4" width="14.625" customWidth="1"/>
    <col min="5" max="5" width="11.5" customWidth="1"/>
    <col min="6" max="6" width="15.5" style="36" customWidth="1"/>
    <col min="7" max="7" width="11.6666666666667" style="36" customWidth="1"/>
    <col min="8" max="8" width="13" style="36" customWidth="1"/>
    <col min="9" max="9" width="15.6666666666667" style="36" customWidth="1"/>
    <col min="10" max="10" width="11.6666666666667" style="36" customWidth="1"/>
    <col min="11" max="12" width="11.3333333333333" style="36" customWidth="1"/>
    <col min="13" max="13" width="11.5" style="36" customWidth="1"/>
    <col min="14" max="17" width="13.625" style="36" customWidth="1"/>
    <col min="18" max="18" width="9.66666666666667" customWidth="1"/>
    <col min="19" max="20" width="12.625"/>
  </cols>
  <sheetData>
    <row r="1" ht="64" customHeight="1" spans="1:18">
      <c r="A1" s="76" t="s">
        <v>28</v>
      </c>
      <c r="B1" s="38" t="s">
        <v>29</v>
      </c>
      <c r="C1" s="38"/>
      <c r="D1" s="38"/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8"/>
    </row>
    <row r="2" ht="38" customHeight="1" spans="1:18">
      <c r="A2" s="42" t="s">
        <v>2</v>
      </c>
      <c r="B2" s="41" t="s">
        <v>3</v>
      </c>
      <c r="C2" s="40" t="s">
        <v>4</v>
      </c>
      <c r="D2" s="40"/>
      <c r="E2" s="40"/>
      <c r="F2" s="42" t="s">
        <v>30</v>
      </c>
      <c r="G2" s="42"/>
      <c r="H2" s="42"/>
      <c r="I2" s="43" t="s">
        <v>31</v>
      </c>
      <c r="J2" s="43"/>
      <c r="K2" s="43"/>
      <c r="L2" s="43"/>
      <c r="M2" s="43"/>
      <c r="N2" s="43"/>
      <c r="O2" s="52" t="s">
        <v>7</v>
      </c>
      <c r="P2" s="52"/>
      <c r="Q2" s="52"/>
      <c r="R2" s="40" t="s">
        <v>8</v>
      </c>
    </row>
    <row r="3" ht="38" customHeight="1" spans="1:18">
      <c r="A3" s="42"/>
      <c r="B3" s="41"/>
      <c r="C3" s="41" t="s">
        <v>10</v>
      </c>
      <c r="D3" s="41" t="s">
        <v>11</v>
      </c>
      <c r="E3" s="40" t="s">
        <v>12</v>
      </c>
      <c r="F3" s="43" t="s">
        <v>10</v>
      </c>
      <c r="G3" s="43" t="s">
        <v>11</v>
      </c>
      <c r="H3" s="42" t="s">
        <v>12</v>
      </c>
      <c r="I3" s="43" t="s">
        <v>10</v>
      </c>
      <c r="J3" s="43" t="s">
        <v>13</v>
      </c>
      <c r="K3" s="43"/>
      <c r="L3" s="43"/>
      <c r="M3" s="43" t="s">
        <v>11</v>
      </c>
      <c r="N3" s="42" t="s">
        <v>12</v>
      </c>
      <c r="O3" s="43" t="s">
        <v>10</v>
      </c>
      <c r="P3" s="43" t="s">
        <v>11</v>
      </c>
      <c r="Q3" s="42" t="s">
        <v>14</v>
      </c>
      <c r="R3" s="40"/>
    </row>
    <row r="4" ht="116" customHeight="1" spans="1:18">
      <c r="A4" s="42"/>
      <c r="B4" s="41"/>
      <c r="C4" s="41"/>
      <c r="D4" s="41"/>
      <c r="E4" s="40"/>
      <c r="F4" s="43"/>
      <c r="G4" s="43"/>
      <c r="H4" s="42"/>
      <c r="I4" s="43"/>
      <c r="J4" s="43" t="s">
        <v>15</v>
      </c>
      <c r="K4" s="43" t="s">
        <v>16</v>
      </c>
      <c r="L4" s="43" t="s">
        <v>17</v>
      </c>
      <c r="M4" s="43"/>
      <c r="N4" s="42"/>
      <c r="O4" s="43"/>
      <c r="P4" s="43"/>
      <c r="Q4" s="42"/>
      <c r="R4" s="40"/>
    </row>
    <row r="5" s="34" customFormat="1" ht="44" customHeight="1" spans="1:18">
      <c r="A5" s="44">
        <v>1</v>
      </c>
      <c r="B5" s="45" t="s">
        <v>18</v>
      </c>
      <c r="C5" s="77">
        <v>47</v>
      </c>
      <c r="D5" s="47">
        <v>52</v>
      </c>
      <c r="E5" s="44">
        <f t="shared" ref="E5:E13" si="0">SUM(C5:D5)</f>
        <v>99</v>
      </c>
      <c r="F5" s="78">
        <v>47</v>
      </c>
      <c r="G5" s="47">
        <v>48.33</v>
      </c>
      <c r="H5" s="47">
        <f t="shared" ref="H5:H13" si="1">SUM(F5:G5)</f>
        <v>95.33</v>
      </c>
      <c r="I5" s="78">
        <v>0</v>
      </c>
      <c r="J5" s="78">
        <v>0</v>
      </c>
      <c r="K5" s="48">
        <v>0</v>
      </c>
      <c r="L5" s="78">
        <v>0</v>
      </c>
      <c r="M5" s="47">
        <v>3.67</v>
      </c>
      <c r="N5" s="44">
        <f t="shared" ref="N5:N13" si="2">SUM(J5:M5)</f>
        <v>3.67</v>
      </c>
      <c r="O5" s="60">
        <f t="shared" ref="O5:O8" si="3">F5/C5*100%</f>
        <v>1</v>
      </c>
      <c r="P5" s="60">
        <v>0.9294</v>
      </c>
      <c r="Q5" s="60">
        <f t="shared" ref="Q5:Q8" si="4">H5/E5</f>
        <v>0.962929292929293</v>
      </c>
      <c r="R5" s="71"/>
    </row>
    <row r="6" s="34" customFormat="1" ht="40" customHeight="1" spans="1:18">
      <c r="A6" s="44">
        <v>2</v>
      </c>
      <c r="B6" s="45" t="s">
        <v>19</v>
      </c>
      <c r="C6" s="77">
        <v>800</v>
      </c>
      <c r="D6" s="47">
        <v>76</v>
      </c>
      <c r="E6" s="44">
        <f t="shared" si="0"/>
        <v>876</v>
      </c>
      <c r="F6" s="48">
        <v>743.39</v>
      </c>
      <c r="G6" s="45">
        <v>46</v>
      </c>
      <c r="H6" s="45">
        <f t="shared" si="1"/>
        <v>789.39</v>
      </c>
      <c r="I6" s="48">
        <v>56.61</v>
      </c>
      <c r="J6" s="48">
        <v>0</v>
      </c>
      <c r="K6" s="48">
        <v>0</v>
      </c>
      <c r="L6" s="48">
        <v>56.61</v>
      </c>
      <c r="M6" s="45">
        <v>30</v>
      </c>
      <c r="N6" s="48">
        <f t="shared" si="2"/>
        <v>86.61</v>
      </c>
      <c r="O6" s="81">
        <f t="shared" si="3"/>
        <v>0.9292375</v>
      </c>
      <c r="P6" s="60">
        <v>0.6053</v>
      </c>
      <c r="Q6" s="60">
        <f t="shared" si="4"/>
        <v>0.901130136986301</v>
      </c>
      <c r="R6" s="71"/>
    </row>
    <row r="7" s="34" customFormat="1" ht="44" customHeight="1" spans="1:18">
      <c r="A7" s="44">
        <v>3</v>
      </c>
      <c r="B7" s="45" t="s">
        <v>20</v>
      </c>
      <c r="C7" s="77">
        <v>333.5</v>
      </c>
      <c r="D7" s="47">
        <v>82</v>
      </c>
      <c r="E7" s="44">
        <f t="shared" si="0"/>
        <v>415.5</v>
      </c>
      <c r="F7" s="78">
        <v>300.15</v>
      </c>
      <c r="G7" s="47">
        <v>9</v>
      </c>
      <c r="H7" s="47">
        <f t="shared" si="1"/>
        <v>309.15</v>
      </c>
      <c r="I7" s="82">
        <v>33.35</v>
      </c>
      <c r="J7" s="82">
        <v>33.35</v>
      </c>
      <c r="K7" s="48">
        <v>0</v>
      </c>
      <c r="L7" s="78">
        <v>0</v>
      </c>
      <c r="M7" s="47">
        <f>D7-G7</f>
        <v>73</v>
      </c>
      <c r="N7" s="44">
        <f t="shared" si="2"/>
        <v>106.35</v>
      </c>
      <c r="O7" s="60">
        <f t="shared" si="3"/>
        <v>0.9</v>
      </c>
      <c r="P7" s="60">
        <f>G7/D7</f>
        <v>0.109756097560976</v>
      </c>
      <c r="Q7" s="60">
        <f t="shared" si="4"/>
        <v>0.744043321299639</v>
      </c>
      <c r="R7" s="71"/>
    </row>
    <row r="8" s="35" customFormat="1" ht="44" customHeight="1" spans="1:20">
      <c r="A8" s="44">
        <v>4</v>
      </c>
      <c r="B8" s="45" t="s">
        <v>21</v>
      </c>
      <c r="C8" s="77">
        <v>684.5</v>
      </c>
      <c r="D8" s="47">
        <v>108</v>
      </c>
      <c r="E8" s="44">
        <f t="shared" si="0"/>
        <v>792.5</v>
      </c>
      <c r="F8" s="78">
        <v>616.05</v>
      </c>
      <c r="G8" s="44">
        <v>77</v>
      </c>
      <c r="H8" s="44">
        <f t="shared" si="1"/>
        <v>693.05</v>
      </c>
      <c r="I8" s="78">
        <v>68.45</v>
      </c>
      <c r="J8" s="78">
        <v>68.45</v>
      </c>
      <c r="K8" s="44">
        <v>0</v>
      </c>
      <c r="L8" s="78">
        <v>0</v>
      </c>
      <c r="M8" s="44">
        <v>31</v>
      </c>
      <c r="N8" s="44">
        <f t="shared" si="2"/>
        <v>99.45</v>
      </c>
      <c r="O8" s="60">
        <f t="shared" si="3"/>
        <v>0.9</v>
      </c>
      <c r="P8" s="60">
        <v>0.713</v>
      </c>
      <c r="Q8" s="60">
        <f t="shared" si="4"/>
        <v>0.874511041009464</v>
      </c>
      <c r="R8" s="71"/>
      <c r="S8" s="34"/>
      <c r="T8" s="34"/>
    </row>
    <row r="9" s="34" customFormat="1" ht="44" customHeight="1" spans="1:18">
      <c r="A9" s="44">
        <v>5</v>
      </c>
      <c r="B9" s="45" t="s">
        <v>22</v>
      </c>
      <c r="C9" s="77">
        <v>336.5</v>
      </c>
      <c r="D9" s="47">
        <v>72</v>
      </c>
      <c r="E9" s="44">
        <f t="shared" si="0"/>
        <v>408.5</v>
      </c>
      <c r="F9" s="78">
        <v>311.5</v>
      </c>
      <c r="G9" s="44">
        <v>72</v>
      </c>
      <c r="H9" s="44">
        <f t="shared" si="1"/>
        <v>383.5</v>
      </c>
      <c r="I9" s="82">
        <v>25</v>
      </c>
      <c r="J9" s="82">
        <v>25</v>
      </c>
      <c r="K9" s="48">
        <v>0</v>
      </c>
      <c r="L9" s="78">
        <v>0</v>
      </c>
      <c r="M9" s="44">
        <v>0</v>
      </c>
      <c r="N9" s="44">
        <f t="shared" si="2"/>
        <v>25</v>
      </c>
      <c r="O9" s="60">
        <v>0.9257</v>
      </c>
      <c r="P9" s="59">
        <v>1</v>
      </c>
      <c r="Q9" s="68">
        <v>0.9388</v>
      </c>
      <c r="R9" s="71"/>
    </row>
    <row r="10" s="34" customFormat="1" ht="44" customHeight="1" spans="1:18">
      <c r="A10" s="44">
        <v>6</v>
      </c>
      <c r="B10" s="45" t="s">
        <v>23</v>
      </c>
      <c r="C10" s="77">
        <v>219.5</v>
      </c>
      <c r="D10" s="47">
        <v>76</v>
      </c>
      <c r="E10" s="44">
        <f t="shared" si="0"/>
        <v>295.5</v>
      </c>
      <c r="F10" s="79">
        <v>219.5</v>
      </c>
      <c r="G10" s="44">
        <v>76</v>
      </c>
      <c r="H10" s="44">
        <f t="shared" si="1"/>
        <v>295.5</v>
      </c>
      <c r="I10" s="78">
        <v>0</v>
      </c>
      <c r="J10" s="78">
        <v>0</v>
      </c>
      <c r="K10" s="48">
        <v>0</v>
      </c>
      <c r="L10" s="78">
        <v>0</v>
      </c>
      <c r="M10" s="44">
        <v>0</v>
      </c>
      <c r="N10" s="44">
        <f t="shared" si="2"/>
        <v>0</v>
      </c>
      <c r="O10" s="60">
        <f t="shared" ref="O10:O13" si="5">F10/C10*100%</f>
        <v>1</v>
      </c>
      <c r="P10" s="60">
        <f>G10/D10*100%</f>
        <v>1</v>
      </c>
      <c r="Q10" s="60">
        <f t="shared" ref="Q10:Q14" si="6">H10/E10</f>
        <v>1</v>
      </c>
      <c r="R10" s="71"/>
    </row>
    <row r="11" s="35" customFormat="1" ht="44" customHeight="1" spans="1:20">
      <c r="A11" s="44">
        <v>7</v>
      </c>
      <c r="B11" s="45" t="s">
        <v>24</v>
      </c>
      <c r="C11" s="77">
        <v>376.5</v>
      </c>
      <c r="D11" s="47">
        <v>72</v>
      </c>
      <c r="E11" s="44">
        <f t="shared" si="0"/>
        <v>448.5</v>
      </c>
      <c r="F11" s="78">
        <v>339.5</v>
      </c>
      <c r="G11" s="44">
        <v>72</v>
      </c>
      <c r="H11" s="44">
        <f t="shared" si="1"/>
        <v>411.5</v>
      </c>
      <c r="I11" s="78">
        <v>37</v>
      </c>
      <c r="J11" s="78">
        <v>37</v>
      </c>
      <c r="K11" s="48">
        <v>0</v>
      </c>
      <c r="L11" s="79">
        <v>0</v>
      </c>
      <c r="M11" s="44">
        <v>0</v>
      </c>
      <c r="N11" s="44">
        <f t="shared" si="2"/>
        <v>37</v>
      </c>
      <c r="O11" s="60">
        <f t="shared" si="5"/>
        <v>0.901726427622842</v>
      </c>
      <c r="P11" s="59">
        <v>1</v>
      </c>
      <c r="Q11" s="60">
        <f t="shared" si="6"/>
        <v>0.917502787068004</v>
      </c>
      <c r="R11" s="71"/>
      <c r="S11" s="34"/>
      <c r="T11" s="34"/>
    </row>
    <row r="12" s="34" customFormat="1" ht="44" customHeight="1" spans="1:18">
      <c r="A12" s="44">
        <v>8</v>
      </c>
      <c r="B12" s="45" t="s">
        <v>25</v>
      </c>
      <c r="C12" s="77">
        <v>314.5</v>
      </c>
      <c r="D12" s="47">
        <v>108</v>
      </c>
      <c r="E12" s="44">
        <f t="shared" si="0"/>
        <v>422.5</v>
      </c>
      <c r="F12" s="78">
        <v>299.16</v>
      </c>
      <c r="G12" s="44">
        <v>20</v>
      </c>
      <c r="H12" s="48">
        <f t="shared" si="1"/>
        <v>319.16</v>
      </c>
      <c r="I12" s="78">
        <v>15.34</v>
      </c>
      <c r="J12" s="78">
        <v>15.34</v>
      </c>
      <c r="K12" s="48">
        <v>0</v>
      </c>
      <c r="L12" s="78">
        <v>0</v>
      </c>
      <c r="M12" s="44">
        <v>88</v>
      </c>
      <c r="N12" s="44">
        <f t="shared" si="2"/>
        <v>103.34</v>
      </c>
      <c r="O12" s="60">
        <f t="shared" si="5"/>
        <v>0.951224165341813</v>
      </c>
      <c r="P12" s="83" t="s">
        <v>32</v>
      </c>
      <c r="Q12" s="60">
        <f t="shared" si="6"/>
        <v>0.755408284023669</v>
      </c>
      <c r="R12" s="71"/>
    </row>
    <row r="13" s="34" customFormat="1" ht="44" customHeight="1" spans="1:18">
      <c r="A13" s="44">
        <v>9</v>
      </c>
      <c r="B13" s="45" t="s">
        <v>26</v>
      </c>
      <c r="C13" s="77">
        <v>599.22</v>
      </c>
      <c r="D13" s="47">
        <v>111</v>
      </c>
      <c r="E13" s="44">
        <f t="shared" si="0"/>
        <v>710.22</v>
      </c>
      <c r="F13" s="80">
        <v>544.9447</v>
      </c>
      <c r="G13" s="44">
        <v>111</v>
      </c>
      <c r="H13" s="44">
        <f t="shared" si="1"/>
        <v>655.9447</v>
      </c>
      <c r="I13" s="80">
        <v>54.2753</v>
      </c>
      <c r="J13" s="80">
        <v>54.2753</v>
      </c>
      <c r="K13" s="64">
        <v>0</v>
      </c>
      <c r="L13" s="80">
        <v>0</v>
      </c>
      <c r="M13" s="44">
        <v>0</v>
      </c>
      <c r="N13" s="44">
        <f t="shared" si="2"/>
        <v>54.2753</v>
      </c>
      <c r="O13" s="60">
        <f t="shared" si="5"/>
        <v>0.909423417108908</v>
      </c>
      <c r="P13" s="59">
        <v>1</v>
      </c>
      <c r="Q13" s="60">
        <f t="shared" si="6"/>
        <v>0.923579595055053</v>
      </c>
      <c r="R13" s="71"/>
    </row>
    <row r="14" s="34" customFormat="1" ht="44" customHeight="1" spans="1:18">
      <c r="A14" s="50" t="s">
        <v>27</v>
      </c>
      <c r="B14" s="51"/>
      <c r="C14" s="52">
        <f t="shared" ref="C14:N14" si="7">SUM(C5:C13)</f>
        <v>3711.22</v>
      </c>
      <c r="D14" s="52">
        <f t="shared" si="7"/>
        <v>757</v>
      </c>
      <c r="E14" s="53">
        <f t="shared" si="7"/>
        <v>4468.22</v>
      </c>
      <c r="F14" s="65">
        <f t="shared" si="7"/>
        <v>3421.1947</v>
      </c>
      <c r="G14" s="53">
        <f t="shared" si="7"/>
        <v>531.33</v>
      </c>
      <c r="H14" s="53">
        <f t="shared" si="7"/>
        <v>3952.5247</v>
      </c>
      <c r="I14" s="84">
        <f t="shared" si="7"/>
        <v>290.0253</v>
      </c>
      <c r="J14" s="84">
        <f t="shared" si="7"/>
        <v>233.4153</v>
      </c>
      <c r="K14" s="65">
        <f t="shared" si="7"/>
        <v>0</v>
      </c>
      <c r="L14" s="84">
        <f t="shared" si="7"/>
        <v>56.61</v>
      </c>
      <c r="M14" s="53">
        <f t="shared" si="7"/>
        <v>225.67</v>
      </c>
      <c r="N14" s="53">
        <f t="shared" si="7"/>
        <v>515.6953</v>
      </c>
      <c r="O14" s="85">
        <f>F14/C14</f>
        <v>0.921851763032103</v>
      </c>
      <c r="P14" s="86">
        <v>0.7019</v>
      </c>
      <c r="Q14" s="85">
        <f t="shared" si="6"/>
        <v>0.88458596488087</v>
      </c>
      <c r="R14" s="87"/>
    </row>
    <row r="15" ht="18" customHeight="1" spans="2:17">
      <c r="B15" s="56"/>
      <c r="C15" s="56"/>
      <c r="D15" s="56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</sheetData>
  <mergeCells count="24">
    <mergeCell ref="B1:R1"/>
    <mergeCell ref="C2:E2"/>
    <mergeCell ref="F2:H2"/>
    <mergeCell ref="I2:N2"/>
    <mergeCell ref="O2:Q2"/>
    <mergeCell ref="J3:L3"/>
    <mergeCell ref="A14:B14"/>
    <mergeCell ref="B15:N15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2:R4"/>
    <mergeCell ref="R5:R14"/>
  </mergeCells>
  <pageMargins left="0.75" right="0.15625" top="1" bottom="1" header="0.511805555555556" footer="0.511805555555556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5"/>
  <sheetViews>
    <sheetView zoomScale="75" zoomScaleNormal="75" workbookViewId="0">
      <selection activeCell="A2" sqref="$A2:$XFD2"/>
    </sheetView>
  </sheetViews>
  <sheetFormatPr defaultColWidth="9" defaultRowHeight="13.5"/>
  <cols>
    <col min="1" max="1" width="8" customWidth="1"/>
    <col min="2" max="2" width="11.25" customWidth="1"/>
    <col min="3" max="3" width="15.875" customWidth="1"/>
    <col min="4" max="4" width="14.625" customWidth="1"/>
    <col min="5" max="5" width="11.5" customWidth="1"/>
    <col min="6" max="6" width="15.5" style="36" customWidth="1"/>
    <col min="7" max="7" width="11.6666666666667" style="36" customWidth="1"/>
    <col min="8" max="8" width="14.3333333333333" style="36" customWidth="1"/>
    <col min="9" max="9" width="15.6666666666667" style="36" customWidth="1"/>
    <col min="10" max="10" width="11.6666666666667" style="36" customWidth="1"/>
    <col min="11" max="11" width="12" style="36" customWidth="1"/>
    <col min="12" max="12" width="9.16666666666667" style="36" customWidth="1"/>
    <col min="13" max="13" width="13.3333333333333" style="36" customWidth="1"/>
    <col min="14" max="17" width="13.625" style="36" customWidth="1"/>
    <col min="18" max="18" width="9.66666666666667" customWidth="1"/>
    <col min="19" max="19" width="12.625"/>
  </cols>
  <sheetData>
    <row r="1" ht="64" customHeight="1" spans="1:18">
      <c r="A1" s="37" t="s">
        <v>33</v>
      </c>
      <c r="B1" s="38" t="s">
        <v>34</v>
      </c>
      <c r="C1" s="38"/>
      <c r="D1" s="38"/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8"/>
    </row>
    <row r="2" ht="38" customHeight="1" spans="1:18">
      <c r="A2" s="40" t="s">
        <v>2</v>
      </c>
      <c r="B2" s="41" t="s">
        <v>3</v>
      </c>
      <c r="C2" s="40" t="s">
        <v>35</v>
      </c>
      <c r="D2" s="40"/>
      <c r="E2" s="40"/>
      <c r="F2" s="42" t="s">
        <v>30</v>
      </c>
      <c r="G2" s="42"/>
      <c r="H2" s="42"/>
      <c r="I2" s="43" t="s">
        <v>31</v>
      </c>
      <c r="J2" s="43"/>
      <c r="K2" s="43"/>
      <c r="L2" s="43"/>
      <c r="M2" s="43"/>
      <c r="N2" s="43"/>
      <c r="O2" s="52" t="s">
        <v>7</v>
      </c>
      <c r="P2" s="52"/>
      <c r="Q2" s="52"/>
      <c r="R2" s="40" t="s">
        <v>8</v>
      </c>
    </row>
    <row r="3" ht="38" customHeight="1" spans="1:18">
      <c r="A3" s="40"/>
      <c r="B3" s="41"/>
      <c r="C3" s="41" t="s">
        <v>10</v>
      </c>
      <c r="D3" s="41" t="s">
        <v>11</v>
      </c>
      <c r="E3" s="40" t="s">
        <v>12</v>
      </c>
      <c r="F3" s="43" t="s">
        <v>10</v>
      </c>
      <c r="G3" s="43" t="s">
        <v>11</v>
      </c>
      <c r="H3" s="42" t="s">
        <v>12</v>
      </c>
      <c r="I3" s="43" t="s">
        <v>10</v>
      </c>
      <c r="J3" s="43" t="s">
        <v>13</v>
      </c>
      <c r="K3" s="43"/>
      <c r="L3" s="43"/>
      <c r="M3" s="43" t="s">
        <v>11</v>
      </c>
      <c r="N3" s="42" t="s">
        <v>12</v>
      </c>
      <c r="O3" s="43" t="s">
        <v>10</v>
      </c>
      <c r="P3" s="43" t="s">
        <v>11</v>
      </c>
      <c r="Q3" s="42" t="s">
        <v>14</v>
      </c>
      <c r="R3" s="40"/>
    </row>
    <row r="4" ht="116" customHeight="1" spans="1:18">
      <c r="A4" s="40"/>
      <c r="B4" s="41"/>
      <c r="C4" s="41"/>
      <c r="D4" s="41"/>
      <c r="E4" s="40"/>
      <c r="F4" s="43"/>
      <c r="G4" s="43"/>
      <c r="H4" s="42"/>
      <c r="I4" s="43"/>
      <c r="J4" s="43" t="s">
        <v>15</v>
      </c>
      <c r="K4" s="43" t="s">
        <v>16</v>
      </c>
      <c r="L4" s="43" t="s">
        <v>17</v>
      </c>
      <c r="M4" s="43"/>
      <c r="N4" s="42"/>
      <c r="O4" s="43"/>
      <c r="P4" s="43"/>
      <c r="Q4" s="42"/>
      <c r="R4" s="40"/>
    </row>
    <row r="5" s="33" customFormat="1" ht="44" customHeight="1" spans="1:20">
      <c r="A5" s="44">
        <v>1</v>
      </c>
      <c r="B5" s="45" t="s">
        <v>18</v>
      </c>
      <c r="C5" s="46">
        <v>36.34</v>
      </c>
      <c r="D5" s="47">
        <v>108.8</v>
      </c>
      <c r="E5" s="44">
        <f t="shared" ref="E5:E10" si="0">SUM(C5:D5)</f>
        <v>145.14</v>
      </c>
      <c r="F5" s="44">
        <v>36.34</v>
      </c>
      <c r="G5" s="47">
        <v>93.8</v>
      </c>
      <c r="H5" s="47">
        <f t="shared" ref="H5:H13" si="1">SUM(F5:G5)</f>
        <v>130.14</v>
      </c>
      <c r="I5" s="58">
        <f t="shared" ref="I5:I12" si="2">C5-F5</f>
        <v>0</v>
      </c>
      <c r="J5" s="48">
        <v>0</v>
      </c>
      <c r="K5" s="48">
        <v>0</v>
      </c>
      <c r="L5" s="48">
        <v>0</v>
      </c>
      <c r="M5" s="47">
        <v>15</v>
      </c>
      <c r="N5" s="44">
        <f t="shared" ref="N5:N9" si="3">SUM(J5:M5)</f>
        <v>15</v>
      </c>
      <c r="O5" s="59">
        <v>1</v>
      </c>
      <c r="P5" s="60">
        <v>0.8621</v>
      </c>
      <c r="Q5" s="68">
        <f t="shared" ref="Q5:Q14" si="4">H5/E5</f>
        <v>0.89665150888797</v>
      </c>
      <c r="R5" s="69"/>
      <c r="T5" s="70"/>
    </row>
    <row r="6" s="34" customFormat="1" ht="40" customHeight="1" spans="1:20">
      <c r="A6" s="44">
        <v>2</v>
      </c>
      <c r="B6" s="45" t="s">
        <v>19</v>
      </c>
      <c r="C6" s="46">
        <v>324.17</v>
      </c>
      <c r="D6" s="44">
        <v>212.44</v>
      </c>
      <c r="E6" s="44">
        <v>536.61</v>
      </c>
      <c r="F6" s="44">
        <v>292.17</v>
      </c>
      <c r="G6" s="47">
        <v>49.98</v>
      </c>
      <c r="H6" s="47">
        <v>342.15</v>
      </c>
      <c r="I6" s="58">
        <f t="shared" si="2"/>
        <v>32</v>
      </c>
      <c r="J6" s="48">
        <v>0</v>
      </c>
      <c r="K6" s="48">
        <v>0</v>
      </c>
      <c r="L6" s="48">
        <v>32</v>
      </c>
      <c r="M6" s="47">
        <v>162.46</v>
      </c>
      <c r="N6" s="44">
        <f t="shared" si="3"/>
        <v>194.46</v>
      </c>
      <c r="O6" s="60">
        <v>0.9013</v>
      </c>
      <c r="P6" s="60">
        <v>0.2353</v>
      </c>
      <c r="Q6" s="68">
        <f t="shared" si="4"/>
        <v>0.637613909543244</v>
      </c>
      <c r="R6" s="71"/>
      <c r="S6" s="33"/>
      <c r="T6" s="72"/>
    </row>
    <row r="7" s="33" customFormat="1" ht="44" customHeight="1" spans="1:20">
      <c r="A7" s="44">
        <v>3</v>
      </c>
      <c r="B7" s="45" t="s">
        <v>20</v>
      </c>
      <c r="C7" s="46">
        <v>315.6</v>
      </c>
      <c r="D7" s="44">
        <v>113</v>
      </c>
      <c r="E7" s="44">
        <f t="shared" si="0"/>
        <v>428.6</v>
      </c>
      <c r="F7" s="44">
        <v>222.09</v>
      </c>
      <c r="G7" s="47">
        <v>6</v>
      </c>
      <c r="H7" s="47">
        <f t="shared" si="1"/>
        <v>228.09</v>
      </c>
      <c r="I7" s="58">
        <f t="shared" si="2"/>
        <v>93.51</v>
      </c>
      <c r="J7" s="46">
        <v>93.51</v>
      </c>
      <c r="K7" s="48">
        <v>0</v>
      </c>
      <c r="L7" s="48">
        <v>0</v>
      </c>
      <c r="M7" s="44">
        <f>D7-G7</f>
        <v>107</v>
      </c>
      <c r="N7" s="44">
        <f t="shared" si="3"/>
        <v>200.51</v>
      </c>
      <c r="O7" s="60">
        <f>F7/C7</f>
        <v>0.703707224334601</v>
      </c>
      <c r="P7" s="60">
        <f>G7/D7</f>
        <v>0.0530973451327434</v>
      </c>
      <c r="Q7" s="68">
        <f t="shared" si="4"/>
        <v>0.532174521698553</v>
      </c>
      <c r="R7" s="69"/>
      <c r="T7" s="73"/>
    </row>
    <row r="8" s="35" customFormat="1" ht="44" customHeight="1" spans="1:20">
      <c r="A8" s="44">
        <v>4</v>
      </c>
      <c r="B8" s="45" t="s">
        <v>21</v>
      </c>
      <c r="C8" s="46">
        <v>267.5</v>
      </c>
      <c r="D8" s="44">
        <v>108</v>
      </c>
      <c r="E8" s="44">
        <v>375.5</v>
      </c>
      <c r="F8" s="44">
        <v>200.85</v>
      </c>
      <c r="G8" s="44">
        <v>12</v>
      </c>
      <c r="H8" s="44">
        <f t="shared" si="1"/>
        <v>212.85</v>
      </c>
      <c r="I8" s="58">
        <f t="shared" si="2"/>
        <v>66.65</v>
      </c>
      <c r="J8" s="44">
        <v>66.65</v>
      </c>
      <c r="K8" s="44">
        <v>0</v>
      </c>
      <c r="L8" s="44">
        <v>0</v>
      </c>
      <c r="M8" s="44">
        <v>96</v>
      </c>
      <c r="N8" s="44">
        <f t="shared" si="3"/>
        <v>162.65</v>
      </c>
      <c r="O8" s="60">
        <v>0.7508</v>
      </c>
      <c r="P8" s="60">
        <v>0.1111</v>
      </c>
      <c r="Q8" s="68">
        <f t="shared" si="4"/>
        <v>0.566844207723036</v>
      </c>
      <c r="R8" s="69"/>
      <c r="S8" s="33"/>
      <c r="T8" s="74"/>
    </row>
    <row r="9" s="33" customFormat="1" ht="44" customHeight="1" spans="1:20">
      <c r="A9" s="44">
        <v>5</v>
      </c>
      <c r="B9" s="45" t="s">
        <v>22</v>
      </c>
      <c r="C9" s="46">
        <v>265.57</v>
      </c>
      <c r="D9" s="44">
        <v>72</v>
      </c>
      <c r="E9" s="44">
        <f t="shared" si="0"/>
        <v>337.57</v>
      </c>
      <c r="F9" s="44">
        <v>204.57</v>
      </c>
      <c r="G9" s="44">
        <v>0</v>
      </c>
      <c r="H9" s="44">
        <f t="shared" si="1"/>
        <v>204.57</v>
      </c>
      <c r="I9" s="58">
        <f t="shared" si="2"/>
        <v>61</v>
      </c>
      <c r="J9" s="46">
        <v>0</v>
      </c>
      <c r="K9" s="48">
        <v>0</v>
      </c>
      <c r="L9" s="48">
        <v>61</v>
      </c>
      <c r="M9" s="44">
        <v>72</v>
      </c>
      <c r="N9" s="44">
        <f t="shared" si="3"/>
        <v>133</v>
      </c>
      <c r="O9" s="60">
        <v>0.7703</v>
      </c>
      <c r="P9" s="60">
        <v>0</v>
      </c>
      <c r="Q9" s="68">
        <f t="shared" si="4"/>
        <v>0.606007642859259</v>
      </c>
      <c r="R9" s="69"/>
      <c r="T9" s="73"/>
    </row>
    <row r="10" s="33" customFormat="1" ht="44" customHeight="1" spans="1:20">
      <c r="A10" s="44">
        <v>6</v>
      </c>
      <c r="B10" s="45" t="s">
        <v>23</v>
      </c>
      <c r="C10" s="46">
        <v>247.61</v>
      </c>
      <c r="D10" s="44">
        <v>76</v>
      </c>
      <c r="E10" s="44">
        <f t="shared" si="0"/>
        <v>323.61</v>
      </c>
      <c r="F10" s="44">
        <v>244.47</v>
      </c>
      <c r="G10" s="44">
        <v>76</v>
      </c>
      <c r="H10" s="44">
        <f t="shared" si="1"/>
        <v>320.47</v>
      </c>
      <c r="I10" s="58">
        <f t="shared" si="2"/>
        <v>3.14000000000001</v>
      </c>
      <c r="J10" s="61">
        <v>0</v>
      </c>
      <c r="K10" s="48">
        <v>3.14</v>
      </c>
      <c r="L10" s="48">
        <v>0</v>
      </c>
      <c r="M10" s="44">
        <v>0</v>
      </c>
      <c r="N10" s="44">
        <f>SUM(K10:M10)</f>
        <v>3.14</v>
      </c>
      <c r="O10" s="60">
        <v>0.9873</v>
      </c>
      <c r="P10" s="60">
        <v>1</v>
      </c>
      <c r="Q10" s="68">
        <f t="shared" si="4"/>
        <v>0.990296962393004</v>
      </c>
      <c r="R10" s="69"/>
      <c r="T10" s="73"/>
    </row>
    <row r="11" s="35" customFormat="1" ht="44" customHeight="1" spans="1:20">
      <c r="A11" s="44">
        <v>7</v>
      </c>
      <c r="B11" s="45" t="s">
        <v>24</v>
      </c>
      <c r="C11" s="46">
        <v>285.52</v>
      </c>
      <c r="D11" s="44">
        <v>72</v>
      </c>
      <c r="E11" s="44">
        <v>357.52</v>
      </c>
      <c r="F11" s="44">
        <v>250.5</v>
      </c>
      <c r="G11" s="44">
        <v>0</v>
      </c>
      <c r="H11" s="44">
        <v>250.5</v>
      </c>
      <c r="I11" s="58">
        <f t="shared" si="2"/>
        <v>35.02</v>
      </c>
      <c r="J11" s="48">
        <v>35.02</v>
      </c>
      <c r="K11" s="48">
        <v>0</v>
      </c>
      <c r="L11" s="48">
        <v>0</v>
      </c>
      <c r="M11" s="44">
        <v>72</v>
      </c>
      <c r="N11" s="44">
        <f>SUM(J11:M11)</f>
        <v>107.02</v>
      </c>
      <c r="O11" s="60">
        <v>0.8773</v>
      </c>
      <c r="P11" s="60">
        <v>0</v>
      </c>
      <c r="Q11" s="68">
        <f t="shared" si="4"/>
        <v>0.700660102931305</v>
      </c>
      <c r="R11" s="71"/>
      <c r="S11" s="33"/>
      <c r="T11" s="74"/>
    </row>
    <row r="12" s="33" customFormat="1" ht="44" customHeight="1" spans="1:20">
      <c r="A12" s="44">
        <v>8</v>
      </c>
      <c r="B12" s="45" t="s">
        <v>25</v>
      </c>
      <c r="C12" s="46">
        <v>306.79</v>
      </c>
      <c r="D12" s="44">
        <v>76</v>
      </c>
      <c r="E12" s="44">
        <v>382.79</v>
      </c>
      <c r="F12" s="44">
        <v>239.79</v>
      </c>
      <c r="G12" s="44">
        <v>0</v>
      </c>
      <c r="H12" s="48">
        <f t="shared" si="1"/>
        <v>239.79</v>
      </c>
      <c r="I12" s="58">
        <f t="shared" si="2"/>
        <v>67</v>
      </c>
      <c r="J12" s="62">
        <v>67</v>
      </c>
      <c r="K12" s="48">
        <v>0</v>
      </c>
      <c r="L12" s="48">
        <v>0</v>
      </c>
      <c r="M12" s="44">
        <v>76</v>
      </c>
      <c r="N12" s="44">
        <f t="shared" ref="N11:N13" si="5">SUM(J12:M12)</f>
        <v>143</v>
      </c>
      <c r="O12" s="60">
        <v>0.7816</v>
      </c>
      <c r="P12" s="63">
        <v>0</v>
      </c>
      <c r="Q12" s="68">
        <f t="shared" si="4"/>
        <v>0.626427022649494</v>
      </c>
      <c r="R12" s="69"/>
      <c r="T12" s="73"/>
    </row>
    <row r="13" s="33" customFormat="1" ht="44" customHeight="1" spans="1:20">
      <c r="A13" s="44">
        <v>9</v>
      </c>
      <c r="B13" s="45" t="s">
        <v>26</v>
      </c>
      <c r="C13" s="46">
        <v>237.9</v>
      </c>
      <c r="D13" s="44">
        <v>76</v>
      </c>
      <c r="E13" s="44">
        <f>SUM(C13:D13)</f>
        <v>313.9</v>
      </c>
      <c r="F13" s="44">
        <v>169.9875</v>
      </c>
      <c r="G13" s="44">
        <v>0</v>
      </c>
      <c r="H13" s="49">
        <f t="shared" si="1"/>
        <v>169.9875</v>
      </c>
      <c r="I13" s="58">
        <v>67.9125</v>
      </c>
      <c r="J13" s="64">
        <v>67.91</v>
      </c>
      <c r="K13" s="64">
        <v>0</v>
      </c>
      <c r="L13" s="64">
        <v>0</v>
      </c>
      <c r="M13" s="44">
        <v>76</v>
      </c>
      <c r="N13" s="44">
        <f t="shared" si="5"/>
        <v>143.91</v>
      </c>
      <c r="O13" s="60">
        <v>0.7145</v>
      </c>
      <c r="P13" s="60">
        <v>0</v>
      </c>
      <c r="Q13" s="68">
        <f t="shared" si="4"/>
        <v>0.541533928002549</v>
      </c>
      <c r="R13" s="71"/>
      <c r="T13" s="73"/>
    </row>
    <row r="14" s="33" customFormat="1" ht="44" customHeight="1" spans="1:20">
      <c r="A14" s="50" t="s">
        <v>27</v>
      </c>
      <c r="B14" s="51"/>
      <c r="C14" s="52">
        <f t="shared" ref="C14:N14" si="6">SUM(C5:C13)</f>
        <v>2287</v>
      </c>
      <c r="D14" s="52">
        <f t="shared" si="6"/>
        <v>914.24</v>
      </c>
      <c r="E14" s="53">
        <f t="shared" si="6"/>
        <v>3201.24</v>
      </c>
      <c r="F14" s="54">
        <f t="shared" si="6"/>
        <v>1860.7675</v>
      </c>
      <c r="G14" s="53">
        <f t="shared" si="6"/>
        <v>237.78</v>
      </c>
      <c r="H14" s="55">
        <f t="shared" si="6"/>
        <v>2098.5475</v>
      </c>
      <c r="I14" s="54">
        <f t="shared" si="6"/>
        <v>426.2325</v>
      </c>
      <c r="J14" s="65">
        <f t="shared" si="6"/>
        <v>330.09</v>
      </c>
      <c r="K14" s="65">
        <f t="shared" si="6"/>
        <v>3.14</v>
      </c>
      <c r="L14" s="65">
        <f t="shared" si="6"/>
        <v>93</v>
      </c>
      <c r="M14" s="53">
        <f t="shared" si="6"/>
        <v>676.46</v>
      </c>
      <c r="N14" s="55">
        <f t="shared" si="6"/>
        <v>1102.69</v>
      </c>
      <c r="O14" s="66">
        <f>F14/C14</f>
        <v>0.813628115435068</v>
      </c>
      <c r="P14" s="67">
        <f>G14/D14</f>
        <v>0.260084879243962</v>
      </c>
      <c r="Q14" s="67">
        <f t="shared" si="4"/>
        <v>0.655542071197411</v>
      </c>
      <c r="R14" s="75"/>
      <c r="T14" s="73"/>
    </row>
    <row r="15" ht="18" customHeight="1" spans="2:17">
      <c r="B15" s="56"/>
      <c r="C15" s="56"/>
      <c r="D15" s="56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</sheetData>
  <mergeCells count="24">
    <mergeCell ref="B1:R1"/>
    <mergeCell ref="C2:E2"/>
    <mergeCell ref="F2:H2"/>
    <mergeCell ref="I2:N2"/>
    <mergeCell ref="O2:Q2"/>
    <mergeCell ref="J3:L3"/>
    <mergeCell ref="A14:B14"/>
    <mergeCell ref="B15:N15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2:R4"/>
    <mergeCell ref="R5:R14"/>
  </mergeCells>
  <pageMargins left="0.75" right="0.15625" top="1" bottom="1" header="0.511805555555556" footer="0.511805555555556"/>
  <pageSetup paperSize="9" scale="6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X18"/>
  <sheetViews>
    <sheetView zoomScale="30" zoomScaleNormal="30" workbookViewId="0">
      <selection activeCell="B9" sqref="B9:N14"/>
    </sheetView>
  </sheetViews>
  <sheetFormatPr defaultColWidth="9" defaultRowHeight="20.25"/>
  <cols>
    <col min="1" max="1" width="18.4333333333333" customWidth="1"/>
    <col min="2" max="2" width="47.0833333333333" style="1" customWidth="1"/>
    <col min="3" max="3" width="30.4166666666667" style="1" customWidth="1"/>
    <col min="4" max="4" width="24.1666666666667" style="1" customWidth="1"/>
    <col min="5" max="5" width="28.3333333333333" style="1" customWidth="1"/>
    <col min="6" max="7" width="30.8333333333333" style="1" customWidth="1"/>
    <col min="8" max="8" width="30" style="1" customWidth="1"/>
    <col min="9" max="14" width="31.6666666666667" style="1" customWidth="1"/>
    <col min="15" max="15" width="36.25" style="1" customWidth="1"/>
    <col min="16" max="23" width="9" style="1"/>
    <col min="24" max="24" width="72.5" style="1" customWidth="1"/>
    <col min="25" max="16370" width="9" style="1"/>
  </cols>
  <sheetData>
    <row r="1" ht="54" customHeight="1" spans="2:3">
      <c r="B1" s="2" t="s">
        <v>36</v>
      </c>
      <c r="C1" s="2"/>
    </row>
    <row r="2" ht="54" customHeight="1" spans="2:3">
      <c r="B2" s="3"/>
      <c r="C2" s="3"/>
    </row>
    <row r="3" ht="70" customHeight="1" spans="2:15"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70" customHeight="1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40" customHeight="1" spans="2: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115" customHeight="1" spans="2:15">
      <c r="B6" s="23" t="s">
        <v>3</v>
      </c>
      <c r="C6" s="8" t="s">
        <v>38</v>
      </c>
      <c r="D6" s="8"/>
      <c r="E6" s="8"/>
      <c r="F6" s="9"/>
      <c r="G6" s="8" t="s">
        <v>39</v>
      </c>
      <c r="H6" s="8"/>
      <c r="I6" s="8"/>
      <c r="J6" s="9"/>
      <c r="K6" s="8" t="s">
        <v>40</v>
      </c>
      <c r="L6" s="8"/>
      <c r="M6" s="8"/>
      <c r="N6" s="9"/>
      <c r="O6" s="25" t="s">
        <v>8</v>
      </c>
    </row>
    <row r="7" ht="117" customHeight="1" spans="2:15">
      <c r="B7" s="24"/>
      <c r="C7" s="12" t="s">
        <v>41</v>
      </c>
      <c r="D7" s="25" t="s">
        <v>42</v>
      </c>
      <c r="E7" s="25" t="s">
        <v>43</v>
      </c>
      <c r="F7" s="25" t="s">
        <v>44</v>
      </c>
      <c r="G7" s="8" t="s">
        <v>41</v>
      </c>
      <c r="H7" s="9"/>
      <c r="I7" s="10" t="s">
        <v>42</v>
      </c>
      <c r="J7" s="9"/>
      <c r="K7" s="12" t="s">
        <v>41</v>
      </c>
      <c r="L7" s="25" t="s">
        <v>42</v>
      </c>
      <c r="M7" s="25" t="s">
        <v>43</v>
      </c>
      <c r="N7" s="25" t="s">
        <v>44</v>
      </c>
      <c r="O7" s="32"/>
    </row>
    <row r="8" ht="192" customHeight="1" spans="2:15">
      <c r="B8" s="26"/>
      <c r="C8" s="27"/>
      <c r="D8" s="28"/>
      <c r="E8" s="28"/>
      <c r="F8" s="28"/>
      <c r="G8" s="13"/>
      <c r="H8" s="14" t="s">
        <v>45</v>
      </c>
      <c r="I8" s="15"/>
      <c r="J8" s="16" t="s">
        <v>45</v>
      </c>
      <c r="K8" s="27"/>
      <c r="L8" s="28"/>
      <c r="M8" s="28"/>
      <c r="N8" s="28"/>
      <c r="O8" s="28"/>
    </row>
    <row r="9" ht="80" customHeight="1" spans="2:15">
      <c r="B9" s="7" t="s">
        <v>19</v>
      </c>
      <c r="C9" s="29">
        <v>0</v>
      </c>
      <c r="D9" s="29">
        <v>0</v>
      </c>
      <c r="E9" s="29">
        <v>0</v>
      </c>
      <c r="F9" s="17">
        <v>0</v>
      </c>
      <c r="G9" s="17">
        <v>27</v>
      </c>
      <c r="H9" s="17">
        <v>13</v>
      </c>
      <c r="I9" s="17">
        <v>24</v>
      </c>
      <c r="J9" s="17">
        <v>12</v>
      </c>
      <c r="K9" s="17">
        <v>9</v>
      </c>
      <c r="L9" s="17">
        <v>7</v>
      </c>
      <c r="M9" s="17">
        <v>0</v>
      </c>
      <c r="N9" s="17">
        <v>2</v>
      </c>
      <c r="O9" s="21" t="s">
        <v>46</v>
      </c>
    </row>
    <row r="10" ht="80" customHeight="1" spans="2:15">
      <c r="B10" s="7" t="s">
        <v>20</v>
      </c>
      <c r="C10" s="30">
        <v>2</v>
      </c>
      <c r="D10" s="30">
        <v>0</v>
      </c>
      <c r="E10" s="29">
        <v>2</v>
      </c>
      <c r="F10" s="17">
        <v>0</v>
      </c>
      <c r="G10" s="17">
        <v>24</v>
      </c>
      <c r="H10" s="17">
        <v>13</v>
      </c>
      <c r="I10" s="17">
        <v>22</v>
      </c>
      <c r="J10" s="17">
        <v>13</v>
      </c>
      <c r="K10" s="17">
        <v>9</v>
      </c>
      <c r="L10" s="17">
        <v>5</v>
      </c>
      <c r="M10" s="17">
        <v>4</v>
      </c>
      <c r="N10" s="17">
        <v>0</v>
      </c>
      <c r="O10" s="21"/>
    </row>
    <row r="11" ht="80" customHeight="1" spans="2:15">
      <c r="B11" s="7" t="s">
        <v>21</v>
      </c>
      <c r="C11" s="30">
        <v>1</v>
      </c>
      <c r="D11" s="30">
        <v>0</v>
      </c>
      <c r="E11" s="29">
        <v>1</v>
      </c>
      <c r="F11" s="31">
        <v>0</v>
      </c>
      <c r="G11" s="18">
        <v>27</v>
      </c>
      <c r="H11" s="17">
        <v>20</v>
      </c>
      <c r="I11" s="17">
        <v>23</v>
      </c>
      <c r="J11" s="17">
        <v>19</v>
      </c>
      <c r="K11" s="17">
        <v>10</v>
      </c>
      <c r="L11" s="17">
        <v>7</v>
      </c>
      <c r="M11" s="17">
        <v>2</v>
      </c>
      <c r="N11" s="17">
        <v>1</v>
      </c>
      <c r="O11" s="21"/>
    </row>
    <row r="12" ht="80" customHeight="1" spans="2:24">
      <c r="B12" s="7" t="s">
        <v>22</v>
      </c>
      <c r="C12" s="30">
        <v>0</v>
      </c>
      <c r="D12" s="30">
        <v>0</v>
      </c>
      <c r="E12" s="29">
        <v>0</v>
      </c>
      <c r="F12" s="17">
        <v>0</v>
      </c>
      <c r="G12" s="17">
        <v>15</v>
      </c>
      <c r="H12" s="17">
        <v>13</v>
      </c>
      <c r="I12" s="17">
        <v>15</v>
      </c>
      <c r="J12" s="17">
        <v>13</v>
      </c>
      <c r="K12" s="17">
        <v>7</v>
      </c>
      <c r="L12" s="17">
        <v>2</v>
      </c>
      <c r="M12" s="17">
        <v>1</v>
      </c>
      <c r="N12" s="17">
        <v>4</v>
      </c>
      <c r="O12" s="21"/>
      <c r="X12" s="22"/>
    </row>
    <row r="13" ht="80" customHeight="1" spans="2:15">
      <c r="B13" s="7" t="s">
        <v>23</v>
      </c>
      <c r="C13" s="30">
        <v>3</v>
      </c>
      <c r="D13" s="30">
        <v>3</v>
      </c>
      <c r="E13" s="29">
        <v>0</v>
      </c>
      <c r="F13" s="17">
        <v>0</v>
      </c>
      <c r="G13" s="17">
        <v>20</v>
      </c>
      <c r="H13" s="17">
        <v>14</v>
      </c>
      <c r="I13" s="17">
        <v>20</v>
      </c>
      <c r="J13" s="17">
        <v>14</v>
      </c>
      <c r="K13" s="17">
        <v>8</v>
      </c>
      <c r="L13" s="17">
        <v>8</v>
      </c>
      <c r="M13" s="17">
        <v>0</v>
      </c>
      <c r="N13" s="17">
        <v>0</v>
      </c>
      <c r="O13" s="21"/>
    </row>
    <row r="14" ht="80" customHeight="1" spans="2:15">
      <c r="B14" s="7" t="s">
        <v>24</v>
      </c>
      <c r="C14" s="30">
        <v>1</v>
      </c>
      <c r="D14" s="30">
        <v>1</v>
      </c>
      <c r="E14" s="29">
        <v>0</v>
      </c>
      <c r="F14" s="17">
        <v>0</v>
      </c>
      <c r="G14" s="17">
        <v>19</v>
      </c>
      <c r="H14" s="17">
        <v>9</v>
      </c>
      <c r="I14" s="17">
        <v>19</v>
      </c>
      <c r="J14" s="17">
        <v>9</v>
      </c>
      <c r="K14" s="17">
        <v>6</v>
      </c>
      <c r="L14" s="17">
        <v>6</v>
      </c>
      <c r="M14" s="17">
        <v>0</v>
      </c>
      <c r="N14" s="17">
        <v>0</v>
      </c>
      <c r="O14" s="21"/>
    </row>
    <row r="15" s="1" customFormat="1" ht="80" customHeight="1" spans="2:15">
      <c r="B15" s="7" t="s">
        <v>25</v>
      </c>
      <c r="C15" s="29">
        <v>0</v>
      </c>
      <c r="D15" s="30">
        <v>0</v>
      </c>
      <c r="E15" s="29">
        <v>0</v>
      </c>
      <c r="F15" s="17">
        <v>0</v>
      </c>
      <c r="G15" s="17">
        <v>17</v>
      </c>
      <c r="H15" s="17">
        <v>15</v>
      </c>
      <c r="I15" s="17">
        <v>17</v>
      </c>
      <c r="J15" s="17">
        <v>15</v>
      </c>
      <c r="K15" s="17">
        <v>8</v>
      </c>
      <c r="L15" s="17">
        <v>6</v>
      </c>
      <c r="M15" s="17">
        <v>1</v>
      </c>
      <c r="N15" s="17">
        <v>1</v>
      </c>
      <c r="O15" s="21"/>
    </row>
    <row r="16" ht="80" customHeight="1" spans="2:15">
      <c r="B16" s="7" t="s">
        <v>26</v>
      </c>
      <c r="C16" s="29">
        <v>0</v>
      </c>
      <c r="D16" s="29">
        <v>0</v>
      </c>
      <c r="E16" s="29">
        <v>0</v>
      </c>
      <c r="F16" s="19">
        <v>0</v>
      </c>
      <c r="G16" s="19">
        <v>21</v>
      </c>
      <c r="H16" s="19">
        <v>11</v>
      </c>
      <c r="I16" s="17">
        <v>21</v>
      </c>
      <c r="J16" s="17">
        <v>11</v>
      </c>
      <c r="K16" s="17">
        <v>5</v>
      </c>
      <c r="L16" s="17">
        <v>3</v>
      </c>
      <c r="M16" s="17">
        <v>2</v>
      </c>
      <c r="N16" s="17">
        <v>0</v>
      </c>
      <c r="O16" s="21"/>
    </row>
    <row r="17" ht="120" customHeight="1" spans="2:15">
      <c r="B17" s="14" t="s">
        <v>47</v>
      </c>
      <c r="C17" s="29">
        <v>0</v>
      </c>
      <c r="D17" s="29">
        <v>0</v>
      </c>
      <c r="E17" s="29">
        <v>0</v>
      </c>
      <c r="F17" s="19">
        <v>0</v>
      </c>
      <c r="G17" s="19">
        <v>0</v>
      </c>
      <c r="H17" s="19">
        <v>1</v>
      </c>
      <c r="I17" s="17">
        <v>1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21"/>
    </row>
    <row r="18" ht="80" customHeight="1" spans="2:15">
      <c r="B18" s="7" t="s">
        <v>12</v>
      </c>
      <c r="C18" s="29">
        <f t="shared" ref="C18:N18" si="0">SUM(C9:C17)</f>
        <v>7</v>
      </c>
      <c r="D18" s="29">
        <f t="shared" si="0"/>
        <v>4</v>
      </c>
      <c r="E18" s="29">
        <f t="shared" si="0"/>
        <v>3</v>
      </c>
      <c r="F18" s="19">
        <v>0</v>
      </c>
      <c r="G18" s="19">
        <f t="shared" si="0"/>
        <v>170</v>
      </c>
      <c r="H18" s="19">
        <f t="shared" si="0"/>
        <v>109</v>
      </c>
      <c r="I18" s="17">
        <f t="shared" si="0"/>
        <v>162</v>
      </c>
      <c r="J18" s="17">
        <f t="shared" si="0"/>
        <v>107</v>
      </c>
      <c r="K18" s="17">
        <f t="shared" si="0"/>
        <v>62</v>
      </c>
      <c r="L18" s="17">
        <f t="shared" si="0"/>
        <v>44</v>
      </c>
      <c r="M18" s="17">
        <f t="shared" si="0"/>
        <v>10</v>
      </c>
      <c r="N18" s="17">
        <f t="shared" si="0"/>
        <v>8</v>
      </c>
      <c r="O18" s="21"/>
    </row>
  </sheetData>
  <mergeCells count="18">
    <mergeCell ref="B1:C1"/>
    <mergeCell ref="B3:O3"/>
    <mergeCell ref="C6:F6"/>
    <mergeCell ref="G6:J6"/>
    <mergeCell ref="K6:N6"/>
    <mergeCell ref="G7:H7"/>
    <mergeCell ref="I7:J7"/>
    <mergeCell ref="B6:B8"/>
    <mergeCell ref="C7:C8"/>
    <mergeCell ref="D7:D8"/>
    <mergeCell ref="E7:E8"/>
    <mergeCell ref="F7:F8"/>
    <mergeCell ref="K7:K8"/>
    <mergeCell ref="L7:L8"/>
    <mergeCell ref="M7:M8"/>
    <mergeCell ref="N7:N8"/>
    <mergeCell ref="O6:O8"/>
    <mergeCell ref="O9:O18"/>
  </mergeCells>
  <pageMargins left="0.700694444444445" right="0.700694444444445" top="0.751388888888889" bottom="0.751388888888889" header="0.297916666666667" footer="0.297916666666667"/>
  <pageSetup paperSize="9" scale="2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T16"/>
  <sheetViews>
    <sheetView tabSelected="1" zoomScale="30" zoomScaleNormal="30" workbookViewId="0">
      <selection activeCell="F8" sqref="F8:F15"/>
    </sheetView>
  </sheetViews>
  <sheetFormatPr defaultColWidth="9" defaultRowHeight="20.25"/>
  <cols>
    <col min="1" max="1" width="18.4333333333333" customWidth="1"/>
    <col min="2" max="2" width="47.0833333333333" style="1" customWidth="1"/>
    <col min="3" max="3" width="42.9166666666667" style="1" customWidth="1"/>
    <col min="4" max="4" width="38.75" style="1" customWidth="1"/>
    <col min="5" max="5" width="40" style="1" customWidth="1"/>
    <col min="6" max="6" width="38.75" style="1" customWidth="1"/>
    <col min="7" max="7" width="40.4166666666667" style="1" customWidth="1"/>
    <col min="8" max="8" width="38.75" style="1" customWidth="1"/>
    <col min="9" max="9" width="40.4166666666667" style="1" customWidth="1"/>
    <col min="10" max="10" width="38.3333333333333" style="1" customWidth="1"/>
    <col min="11" max="11" width="36.25" style="1" customWidth="1"/>
    <col min="12" max="19" width="9" style="1"/>
    <col min="20" max="20" width="72.5" style="1" customWidth="1"/>
    <col min="21" max="16366" width="9" style="1"/>
  </cols>
  <sheetData>
    <row r="1" ht="54" customHeight="1" spans="2:2">
      <c r="B1" s="2" t="s">
        <v>48</v>
      </c>
    </row>
    <row r="2" ht="54" customHeight="1" spans="2:2">
      <c r="B2" s="3"/>
    </row>
    <row r="3" ht="70" customHeight="1" spans="2:11">
      <c r="B3" s="4" t="s">
        <v>49</v>
      </c>
      <c r="C3" s="4"/>
      <c r="D3" s="4"/>
      <c r="E3" s="4"/>
      <c r="F3" s="4"/>
      <c r="G3" s="4"/>
      <c r="H3" s="4"/>
      <c r="I3" s="4"/>
      <c r="J3" s="4"/>
      <c r="K3" s="4"/>
    </row>
    <row r="4" ht="70" customHeight="1" spans="2:11">
      <c r="B4" s="5"/>
      <c r="C4" s="5"/>
      <c r="D4" s="5"/>
      <c r="E4" s="5"/>
      <c r="F4" s="5"/>
      <c r="G4" s="5"/>
      <c r="H4" s="5"/>
      <c r="I4" s="5"/>
      <c r="J4" s="5"/>
      <c r="K4" s="5"/>
    </row>
    <row r="5" ht="40" customHeight="1" spans="2:11">
      <c r="B5" s="6"/>
      <c r="C5" s="6"/>
      <c r="D5" s="6"/>
      <c r="E5" s="6"/>
      <c r="F5" s="6"/>
      <c r="G5" s="6"/>
      <c r="H5" s="6"/>
      <c r="I5" s="6"/>
      <c r="J5" s="6"/>
      <c r="K5" s="6"/>
    </row>
    <row r="6" ht="117" customHeight="1" spans="2:11">
      <c r="B6" s="7" t="s">
        <v>50</v>
      </c>
      <c r="C6" s="8" t="s">
        <v>51</v>
      </c>
      <c r="D6" s="9"/>
      <c r="E6" s="10" t="s">
        <v>42</v>
      </c>
      <c r="F6" s="9"/>
      <c r="G6" s="11" t="s">
        <v>52</v>
      </c>
      <c r="H6" s="12"/>
      <c r="I6" s="20" t="s">
        <v>53</v>
      </c>
      <c r="J6" s="12"/>
      <c r="K6" s="14" t="s">
        <v>8</v>
      </c>
    </row>
    <row r="7" ht="192" customHeight="1" spans="2:11">
      <c r="B7" s="7"/>
      <c r="C7" s="13"/>
      <c r="D7" s="14" t="s">
        <v>45</v>
      </c>
      <c r="E7" s="15"/>
      <c r="F7" s="16" t="s">
        <v>45</v>
      </c>
      <c r="G7" s="15"/>
      <c r="H7" s="16" t="s">
        <v>45</v>
      </c>
      <c r="I7" s="15"/>
      <c r="J7" s="16" t="s">
        <v>45</v>
      </c>
      <c r="K7" s="14"/>
    </row>
    <row r="8" ht="80" customHeight="1" spans="2:11">
      <c r="B8" s="7" t="s">
        <v>19</v>
      </c>
      <c r="C8" s="17">
        <v>11</v>
      </c>
      <c r="D8" s="17">
        <v>7</v>
      </c>
      <c r="E8" s="17">
        <v>10</v>
      </c>
      <c r="F8" s="17">
        <v>7</v>
      </c>
      <c r="G8" s="17">
        <v>0</v>
      </c>
      <c r="H8" s="17">
        <v>0</v>
      </c>
      <c r="I8" s="17">
        <v>1</v>
      </c>
      <c r="J8" s="17">
        <v>0</v>
      </c>
      <c r="K8" s="21" t="s">
        <v>54</v>
      </c>
    </row>
    <row r="9" ht="80" customHeight="1" spans="2:11">
      <c r="B9" s="7" t="s">
        <v>20</v>
      </c>
      <c r="C9" s="17">
        <v>9</v>
      </c>
      <c r="D9" s="17">
        <v>5</v>
      </c>
      <c r="E9" s="17">
        <v>8</v>
      </c>
      <c r="F9" s="17">
        <v>5</v>
      </c>
      <c r="G9" s="17">
        <v>1</v>
      </c>
      <c r="H9" s="17">
        <v>0</v>
      </c>
      <c r="I9" s="17">
        <v>0</v>
      </c>
      <c r="J9" s="17">
        <v>0</v>
      </c>
      <c r="K9" s="21"/>
    </row>
    <row r="10" ht="80" customHeight="1" spans="2:11">
      <c r="B10" s="7" t="s">
        <v>21</v>
      </c>
      <c r="C10" s="18">
        <v>10</v>
      </c>
      <c r="D10" s="17">
        <v>4</v>
      </c>
      <c r="E10" s="17">
        <v>9</v>
      </c>
      <c r="F10" s="17">
        <v>3</v>
      </c>
      <c r="G10" s="17">
        <v>1</v>
      </c>
      <c r="H10" s="17">
        <v>1</v>
      </c>
      <c r="I10" s="17">
        <v>0</v>
      </c>
      <c r="J10" s="17">
        <v>0</v>
      </c>
      <c r="K10" s="21"/>
    </row>
    <row r="11" ht="80" customHeight="1" spans="2:20">
      <c r="B11" s="7" t="s">
        <v>22</v>
      </c>
      <c r="C11" s="17">
        <v>7</v>
      </c>
      <c r="D11" s="17">
        <v>5</v>
      </c>
      <c r="E11" s="17">
        <v>7</v>
      </c>
      <c r="F11" s="17">
        <v>5</v>
      </c>
      <c r="G11" s="17">
        <v>0</v>
      </c>
      <c r="H11" s="17">
        <v>0</v>
      </c>
      <c r="I11" s="17">
        <v>0</v>
      </c>
      <c r="J11" s="17">
        <v>0</v>
      </c>
      <c r="K11" s="21"/>
      <c r="T11" s="22"/>
    </row>
    <row r="12" ht="80" customHeight="1" spans="2:11">
      <c r="B12" s="7" t="s">
        <v>23</v>
      </c>
      <c r="C12" s="17">
        <v>7</v>
      </c>
      <c r="D12" s="17">
        <v>5</v>
      </c>
      <c r="E12" s="17">
        <v>7</v>
      </c>
      <c r="F12" s="17">
        <v>5</v>
      </c>
      <c r="G12" s="17">
        <v>0</v>
      </c>
      <c r="H12" s="17">
        <v>0</v>
      </c>
      <c r="I12" s="17">
        <v>0</v>
      </c>
      <c r="J12" s="17">
        <v>0</v>
      </c>
      <c r="K12" s="21"/>
    </row>
    <row r="13" ht="80" customHeight="1" spans="2:11">
      <c r="B13" s="7" t="s">
        <v>24</v>
      </c>
      <c r="C13" s="17">
        <v>9</v>
      </c>
      <c r="D13" s="17">
        <v>5</v>
      </c>
      <c r="E13" s="17">
        <v>7</v>
      </c>
      <c r="F13" s="17">
        <v>4</v>
      </c>
      <c r="G13" s="17">
        <v>2</v>
      </c>
      <c r="H13" s="17">
        <v>1</v>
      </c>
      <c r="I13" s="17">
        <v>0</v>
      </c>
      <c r="J13" s="17">
        <v>0</v>
      </c>
      <c r="K13" s="21"/>
    </row>
    <row r="14" s="1" customFormat="1" ht="80" customHeight="1" spans="2:11">
      <c r="B14" s="7" t="s">
        <v>25</v>
      </c>
      <c r="C14" s="17">
        <v>7</v>
      </c>
      <c r="D14" s="17">
        <v>4</v>
      </c>
      <c r="E14" s="17">
        <v>6</v>
      </c>
      <c r="F14" s="17">
        <v>4</v>
      </c>
      <c r="G14" s="17">
        <v>1</v>
      </c>
      <c r="H14" s="17">
        <v>0</v>
      </c>
      <c r="I14" s="17">
        <v>0</v>
      </c>
      <c r="J14" s="17">
        <v>0</v>
      </c>
      <c r="K14" s="21"/>
    </row>
    <row r="15" ht="80" customHeight="1" spans="2:11">
      <c r="B15" s="7" t="s">
        <v>26</v>
      </c>
      <c r="C15" s="19">
        <v>13</v>
      </c>
      <c r="D15" s="19">
        <v>10</v>
      </c>
      <c r="E15" s="17">
        <v>13</v>
      </c>
      <c r="F15" s="17">
        <v>10</v>
      </c>
      <c r="G15" s="17">
        <v>0</v>
      </c>
      <c r="H15" s="17">
        <v>0</v>
      </c>
      <c r="I15" s="17">
        <v>0</v>
      </c>
      <c r="J15" s="17">
        <v>0</v>
      </c>
      <c r="K15" s="21"/>
    </row>
    <row r="16" ht="80" customHeight="1" spans="2:11">
      <c r="B16" s="7" t="s">
        <v>12</v>
      </c>
      <c r="C16" s="19">
        <f t="shared" ref="C16:J16" si="0">SUM(C8:C15)</f>
        <v>73</v>
      </c>
      <c r="D16" s="19">
        <f t="shared" si="0"/>
        <v>45</v>
      </c>
      <c r="E16" s="17">
        <f t="shared" si="0"/>
        <v>67</v>
      </c>
      <c r="F16" s="17">
        <f t="shared" si="0"/>
        <v>43</v>
      </c>
      <c r="G16" s="17">
        <f t="shared" si="0"/>
        <v>5</v>
      </c>
      <c r="H16" s="17">
        <f t="shared" si="0"/>
        <v>2</v>
      </c>
      <c r="I16" s="17">
        <f t="shared" si="0"/>
        <v>1</v>
      </c>
      <c r="J16" s="17">
        <f t="shared" si="0"/>
        <v>0</v>
      </c>
      <c r="K16" s="21"/>
    </row>
  </sheetData>
  <mergeCells count="8">
    <mergeCell ref="B3:K3"/>
    <mergeCell ref="C6:D6"/>
    <mergeCell ref="E6:F6"/>
    <mergeCell ref="G6:H6"/>
    <mergeCell ref="I6:J6"/>
    <mergeCell ref="B6:B7"/>
    <mergeCell ref="K6:K7"/>
    <mergeCell ref="K8:K16"/>
  </mergeCells>
  <pageMargins left="0.700694444444445" right="0.700694444444445" top="0.751388888888889" bottom="0.751388888888889" header="0.297916666666667" footer="0.297916666666667"/>
  <pageSetup paperSize="9" scale="2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T16"/>
  <sheetViews>
    <sheetView zoomScale="30" zoomScaleNormal="30" workbookViewId="0">
      <selection activeCell="D10" sqref="D10:I14"/>
    </sheetView>
  </sheetViews>
  <sheetFormatPr defaultColWidth="9" defaultRowHeight="20.25"/>
  <cols>
    <col min="1" max="1" width="18.4333333333333" customWidth="1"/>
    <col min="2" max="2" width="47.0833333333333" style="1" customWidth="1"/>
    <col min="3" max="3" width="42.9166666666667" style="1" customWidth="1"/>
    <col min="4" max="4" width="38.75" style="1" customWidth="1"/>
    <col min="5" max="5" width="40" style="1" customWidth="1"/>
    <col min="6" max="6" width="38.75" style="1" customWidth="1"/>
    <col min="7" max="7" width="40.4166666666667" style="1" customWidth="1"/>
    <col min="8" max="8" width="38.75" style="1" customWidth="1"/>
    <col min="9" max="9" width="40.4166666666667" style="1" customWidth="1"/>
    <col min="10" max="10" width="38.3333333333333" style="1" customWidth="1"/>
    <col min="11" max="11" width="36.25" style="1" customWidth="1"/>
    <col min="12" max="19" width="9" style="1"/>
    <col min="20" max="20" width="72.5" style="1" customWidth="1"/>
    <col min="21" max="16366" width="9" style="1"/>
  </cols>
  <sheetData>
    <row r="1" ht="54" customHeight="1" spans="2:2">
      <c r="B1" s="2" t="s">
        <v>55</v>
      </c>
    </row>
    <row r="2" ht="54" customHeight="1" spans="2:2">
      <c r="B2" s="3"/>
    </row>
    <row r="3" ht="70" customHeight="1" spans="2:11">
      <c r="B3" s="4" t="s">
        <v>56</v>
      </c>
      <c r="C3" s="4"/>
      <c r="D3" s="4"/>
      <c r="E3" s="4"/>
      <c r="F3" s="4"/>
      <c r="G3" s="4"/>
      <c r="H3" s="4"/>
      <c r="I3" s="4"/>
      <c r="J3" s="4"/>
      <c r="K3" s="4"/>
    </row>
    <row r="4" ht="70" customHeight="1" spans="2:11">
      <c r="B4" s="5"/>
      <c r="C4" s="5"/>
      <c r="D4" s="5"/>
      <c r="E4" s="5"/>
      <c r="F4" s="5"/>
      <c r="G4" s="5"/>
      <c r="H4" s="5"/>
      <c r="I4" s="5"/>
      <c r="J4" s="5"/>
      <c r="K4" s="5"/>
    </row>
    <row r="5" ht="40" customHeight="1" spans="2:11">
      <c r="B5" s="6"/>
      <c r="C5" s="6"/>
      <c r="D5" s="6"/>
      <c r="E5" s="6"/>
      <c r="F5" s="6"/>
      <c r="G5" s="6"/>
      <c r="H5" s="6"/>
      <c r="I5" s="6"/>
      <c r="J5" s="6"/>
      <c r="K5" s="6"/>
    </row>
    <row r="6" ht="117" customHeight="1" spans="2:11">
      <c r="B6" s="7" t="s">
        <v>50</v>
      </c>
      <c r="C6" s="8" t="s">
        <v>51</v>
      </c>
      <c r="D6" s="9"/>
      <c r="E6" s="10" t="s">
        <v>42</v>
      </c>
      <c r="F6" s="9"/>
      <c r="G6" s="11" t="s">
        <v>52</v>
      </c>
      <c r="H6" s="12"/>
      <c r="I6" s="20" t="s">
        <v>53</v>
      </c>
      <c r="J6" s="12"/>
      <c r="K6" s="14" t="s">
        <v>8</v>
      </c>
    </row>
    <row r="7" ht="192" customHeight="1" spans="2:11">
      <c r="B7" s="7"/>
      <c r="C7" s="13"/>
      <c r="D7" s="14" t="s">
        <v>45</v>
      </c>
      <c r="E7" s="15"/>
      <c r="F7" s="16" t="s">
        <v>45</v>
      </c>
      <c r="G7" s="15"/>
      <c r="H7" s="16" t="s">
        <v>45</v>
      </c>
      <c r="I7" s="15"/>
      <c r="J7" s="16" t="s">
        <v>45</v>
      </c>
      <c r="K7" s="14"/>
    </row>
    <row r="8" ht="80" customHeight="1" spans="2:11">
      <c r="B8" s="7" t="s">
        <v>19</v>
      </c>
      <c r="C8" s="17">
        <v>9</v>
      </c>
      <c r="D8" s="17">
        <v>3</v>
      </c>
      <c r="E8" s="17">
        <v>7</v>
      </c>
      <c r="F8" s="17">
        <v>3</v>
      </c>
      <c r="G8" s="17">
        <v>1</v>
      </c>
      <c r="H8" s="17">
        <v>0</v>
      </c>
      <c r="I8" s="17">
        <v>1</v>
      </c>
      <c r="J8" s="17">
        <v>0</v>
      </c>
      <c r="K8" s="21" t="s">
        <v>57</v>
      </c>
    </row>
    <row r="9" ht="80" customHeight="1" spans="2:11">
      <c r="B9" s="7" t="s">
        <v>20</v>
      </c>
      <c r="C9" s="17">
        <v>7</v>
      </c>
      <c r="D9" s="17">
        <v>3</v>
      </c>
      <c r="E9" s="17">
        <v>5</v>
      </c>
      <c r="F9" s="17">
        <v>2</v>
      </c>
      <c r="G9" s="17">
        <v>2</v>
      </c>
      <c r="H9" s="17">
        <v>1</v>
      </c>
      <c r="I9" s="17">
        <v>0</v>
      </c>
      <c r="J9" s="17">
        <v>0</v>
      </c>
      <c r="K9" s="21"/>
    </row>
    <row r="10" ht="80" customHeight="1" spans="2:11">
      <c r="B10" s="7" t="s">
        <v>21</v>
      </c>
      <c r="C10" s="18">
        <v>7</v>
      </c>
      <c r="D10" s="17">
        <v>4</v>
      </c>
      <c r="E10" s="17">
        <v>6</v>
      </c>
      <c r="F10" s="17">
        <v>4</v>
      </c>
      <c r="G10" s="17">
        <v>0</v>
      </c>
      <c r="H10" s="17">
        <v>0</v>
      </c>
      <c r="I10" s="17">
        <v>1</v>
      </c>
      <c r="J10" s="17">
        <v>0</v>
      </c>
      <c r="K10" s="21"/>
    </row>
    <row r="11" ht="80" customHeight="1" spans="2:20">
      <c r="B11" s="7" t="s">
        <v>22</v>
      </c>
      <c r="C11" s="17">
        <v>7</v>
      </c>
      <c r="D11" s="17">
        <v>4</v>
      </c>
      <c r="E11" s="17">
        <v>7</v>
      </c>
      <c r="F11" s="17">
        <v>4</v>
      </c>
      <c r="G11" s="17">
        <v>0</v>
      </c>
      <c r="H11" s="17">
        <v>0</v>
      </c>
      <c r="I11" s="17">
        <v>0</v>
      </c>
      <c r="J11" s="17">
        <v>0</v>
      </c>
      <c r="K11" s="21"/>
      <c r="T11" s="22"/>
    </row>
    <row r="12" ht="80" customHeight="1" spans="2:11">
      <c r="B12" s="7" t="s">
        <v>23</v>
      </c>
      <c r="C12" s="17">
        <v>7</v>
      </c>
      <c r="D12" s="17">
        <v>4</v>
      </c>
      <c r="E12" s="17">
        <v>7</v>
      </c>
      <c r="F12" s="17">
        <v>4</v>
      </c>
      <c r="G12" s="17">
        <v>0</v>
      </c>
      <c r="H12" s="17">
        <v>0</v>
      </c>
      <c r="I12" s="17">
        <v>0</v>
      </c>
      <c r="J12" s="17">
        <v>0</v>
      </c>
      <c r="K12" s="21"/>
    </row>
    <row r="13" ht="80" customHeight="1" spans="2:11">
      <c r="B13" s="7" t="s">
        <v>24</v>
      </c>
      <c r="C13" s="17">
        <v>6</v>
      </c>
      <c r="D13" s="17">
        <v>4</v>
      </c>
      <c r="E13" s="17">
        <v>4</v>
      </c>
      <c r="F13" s="17">
        <v>3</v>
      </c>
      <c r="G13" s="17">
        <v>2</v>
      </c>
      <c r="H13" s="17">
        <v>1</v>
      </c>
      <c r="I13" s="17">
        <v>0</v>
      </c>
      <c r="J13" s="17">
        <v>0</v>
      </c>
      <c r="K13" s="21"/>
    </row>
    <row r="14" s="1" customFormat="1" ht="80" customHeight="1" spans="2:11">
      <c r="B14" s="7" t="s">
        <v>25</v>
      </c>
      <c r="C14" s="17">
        <v>7</v>
      </c>
      <c r="D14" s="17">
        <v>4</v>
      </c>
      <c r="E14" s="17">
        <v>7</v>
      </c>
      <c r="F14" s="17">
        <v>4</v>
      </c>
      <c r="G14" s="17">
        <v>0</v>
      </c>
      <c r="H14" s="17">
        <v>0</v>
      </c>
      <c r="I14" s="17">
        <v>0</v>
      </c>
      <c r="J14" s="17">
        <v>0</v>
      </c>
      <c r="K14" s="21"/>
    </row>
    <row r="15" ht="80" customHeight="1" spans="2:11">
      <c r="B15" s="7" t="s">
        <v>26</v>
      </c>
      <c r="C15" s="19">
        <v>7</v>
      </c>
      <c r="D15" s="19">
        <v>4</v>
      </c>
      <c r="E15" s="17">
        <v>7</v>
      </c>
      <c r="F15" s="17">
        <v>4</v>
      </c>
      <c r="G15" s="17">
        <v>0</v>
      </c>
      <c r="H15" s="17">
        <v>0</v>
      </c>
      <c r="I15" s="17">
        <v>0</v>
      </c>
      <c r="J15" s="17">
        <v>0</v>
      </c>
      <c r="K15" s="21"/>
    </row>
    <row r="16" ht="80" customHeight="1" spans="2:11">
      <c r="B16" s="7" t="s">
        <v>12</v>
      </c>
      <c r="C16" s="19">
        <f t="shared" ref="C16:I16" si="0">SUM(C8:C15)</f>
        <v>57</v>
      </c>
      <c r="D16" s="19">
        <f t="shared" si="0"/>
        <v>30</v>
      </c>
      <c r="E16" s="17">
        <f t="shared" si="0"/>
        <v>50</v>
      </c>
      <c r="F16" s="17">
        <f t="shared" si="0"/>
        <v>28</v>
      </c>
      <c r="G16" s="17">
        <f t="shared" si="0"/>
        <v>5</v>
      </c>
      <c r="H16" s="17">
        <f t="shared" si="0"/>
        <v>2</v>
      </c>
      <c r="I16" s="17">
        <f t="shared" si="0"/>
        <v>2</v>
      </c>
      <c r="J16" s="17">
        <v>0</v>
      </c>
      <c r="K16" s="21"/>
    </row>
  </sheetData>
  <mergeCells count="8">
    <mergeCell ref="B3:K3"/>
    <mergeCell ref="C6:D6"/>
    <mergeCell ref="E6:F6"/>
    <mergeCell ref="G6:H6"/>
    <mergeCell ref="I6:J6"/>
    <mergeCell ref="B6:B7"/>
    <mergeCell ref="K6:K7"/>
    <mergeCell ref="K8:K16"/>
  </mergeCells>
  <pageMargins left="0.700694444444445" right="0.700694444444445" top="0.751388888888889" bottom="0.751388888888889" header="0.297916666666667" footer="0.297916666666667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2019-2021年养老服务体系建设资金</vt:lpstr>
      <vt:lpstr>2022年资金使用情况汇总表 </vt:lpstr>
      <vt:lpstr>2023年资金使用情况汇总表</vt:lpstr>
      <vt:lpstr>2019-2021年项目完成情况汇总表</vt:lpstr>
      <vt:lpstr>2022年项目完成情况汇总表</vt:lpstr>
      <vt:lpstr>2023年项目完成情况汇总表 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廖谚</dc:creator>
  <cp:lastModifiedBy>施仙花</cp:lastModifiedBy>
  <dcterms:created xsi:type="dcterms:W3CDTF">2022-10-29T00:34:00Z</dcterms:created>
  <dcterms:modified xsi:type="dcterms:W3CDTF">2024-07-15T07:53:16Z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A6B0EA07E9774749B0AB9EFA1308C4A4</vt:lpwstr>
  </property>
</Properties>
</file>