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819" firstSheet="2" activeTab="5"/>
  </bookViews>
  <sheets>
    <sheet name="1-1边合区一般公共预算收入情况表" sheetId="1" r:id="rId1"/>
    <sheet name="1-2临沧边合区一般公共预算支出情况表（公开到项级）" sheetId="2" r:id="rId2"/>
    <sheet name="1-3临沧边合区一般公共预算基本支出情况表（公开到款级）" sheetId="3" r:id="rId3"/>
    <sheet name="1-42023年临沧边合区“三公”经费预算财政拨款情况统计表" sheetId="4" r:id="rId4"/>
    <sheet name="2-1临沧边合区政府性基金预算收入情况表" sheetId="5" r:id="rId5"/>
    <sheet name="2-2临沧边合区政府性基金预算支出情况表" sheetId="6" r:id="rId6"/>
    <sheet name="3-1   2022年地方政府债务限额及余额预算情况表" sheetId="7" r:id="rId7"/>
    <sheet name="3-2  2022年地方政府一般债务余额情况表" sheetId="8" r:id="rId8"/>
    <sheet name="3-3本级2022年地方政府专项债务余额情况表（本级）" sheetId="9" r:id="rId9"/>
    <sheet name="3-4地方政府债券发行及还本付息情况表" sheetId="10" r:id="rId10"/>
  </sheets>
  <externalReferences>
    <externalReference r:id="rId11"/>
  </externalReferences>
  <definedNames>
    <definedName name="_xlnm._FilterDatabase" localSheetId="0" hidden="1">'1-1边合区一般公共预算收入情况表'!$A$3:$E$40</definedName>
    <definedName name="_xlnm._FilterDatabase" localSheetId="1" hidden="1">'1-2临沧边合区一般公共预算支出情况表（公开到项级）'!$A$3:$E$336</definedName>
    <definedName name="_xlnm._FilterDatabase" localSheetId="2" hidden="1">'1-3临沧边合区一般公共预算基本支出情况表（公开到款级）'!$A$3:$B$31</definedName>
    <definedName name="_xlnm._FilterDatabase" localSheetId="4" hidden="1">'2-1临沧边合区政府性基金预算收入情况表'!$A$3:$E$36</definedName>
    <definedName name="_xlnm._FilterDatabase" localSheetId="5" hidden="1">'2-2临沧边合区政府性基金预算支出情况表'!$A$3:$E$270</definedName>
    <definedName name="_lst_r_地方财政预算表2015年全省汇总_10_科目编码名称">[1]_ESList!$A$1:$A$27</definedName>
    <definedName name="_xlnm.Print_Area" localSheetId="0">'1-1边合区一般公共预算收入情况表'!$B$1:$E$40</definedName>
    <definedName name="_xlnm.Print_Area" localSheetId="1">'1-2临沧边合区一般公共预算支出情况表（公开到项级）'!$B$1:$E$336</definedName>
    <definedName name="_xlnm.Print_Area" localSheetId="2">'1-3临沧边合区一般公共预算基本支出情况表（公开到款级）'!$A$1:$B$31</definedName>
    <definedName name="_xlnm.Print_Area" localSheetId="4">'2-1临沧边合区政府性基金预算收入情况表'!$B$1:$E$37</definedName>
    <definedName name="_xlnm.Print_Area" localSheetId="5">'2-2临沧边合区政府性基金预算支出情况表'!$B$1:$E$270</definedName>
    <definedName name="_xlnm.Print_Titles" localSheetId="0">'1-1边合区一般公共预算收入情况表'!$1:$3</definedName>
    <definedName name="_xlnm.Print_Titles" localSheetId="1">'1-2临沧边合区一般公共预算支出情况表（公开到项级）'!$1:$3</definedName>
    <definedName name="_xlnm.Print_Titles" localSheetId="2">'1-3临沧边合区一般公共预算基本支出情况表（公开到款级）'!$1:$3</definedName>
    <definedName name="_xlnm.Print_Titles" localSheetId="4">'2-1临沧边合区政府性基金预算收入情况表'!$1:$3</definedName>
    <definedName name="_xlnm.Print_Titles" localSheetId="5">'2-2临沧边合区政府性基金预算支出情况表'!$1:$3</definedName>
    <definedName name="专项收入年初预算数" localSheetId="2">#REF!</definedName>
    <definedName name="专项收入年初预算数" localSheetId="3">#REF!</definedName>
    <definedName name="专项收入年初预算数" localSheetId="6">#REF!</definedName>
    <definedName name="专项收入年初预算数" localSheetId="7">#REF!</definedName>
    <definedName name="专项收入年初预算数" localSheetId="8">#REF!</definedName>
    <definedName name="专项收入年初预算数" localSheetId="9">#REF!</definedName>
    <definedName name="专项收入年初预算数">#REF!</definedName>
    <definedName name="专项收入全年预计数" localSheetId="2">#REF!</definedName>
    <definedName name="专项收入全年预计数" localSheetId="3">#REF!</definedName>
    <definedName name="专项收入全年预计数" localSheetId="6">#REF!</definedName>
    <definedName name="专项收入全年预计数" localSheetId="7">#REF!</definedName>
    <definedName name="专项收入全年预计数" localSheetId="8">#REF!</definedName>
    <definedName name="专项收入全年预计数" localSheetId="9">#REF!</definedName>
    <definedName name="专项收入全年预计数">#REF!</definedName>
  </definedNames>
  <calcPr calcId="191029" fullPrecision="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<sst xmlns="http://schemas.openxmlformats.org/spreadsheetml/2006/main" count="1481" uniqueCount="1322">
  <si>
    <t>1-1 2023年临沧边合区一般公共预算收入情况表</t>
  </si>
  <si>
    <t>单位：万元</t>
  </si>
  <si>
    <t>科目编码</t>
  </si>
  <si>
    <t>项目</t>
  </si>
  <si>
    <t>2022年预算数</t>
  </si>
  <si>
    <t>2023年预算数</t>
  </si>
  <si>
    <t>比上年预算数增长%</t>
  </si>
  <si>
    <t>101</t>
  </si>
  <si>
    <t>一、税收收入</t>
  </si>
  <si>
    <t>10101</t>
  </si>
  <si>
    <t xml:space="preserve">   增值税</t>
  </si>
  <si>
    <t>2,810</t>
  </si>
  <si>
    <t>10104</t>
  </si>
  <si>
    <t xml:space="preserve">   企业所得税</t>
  </si>
  <si>
    <t>100</t>
  </si>
  <si>
    <t>10106</t>
  </si>
  <si>
    <t xml:space="preserve">   个人所得税</t>
  </si>
  <si>
    <t>170</t>
  </si>
  <si>
    <t>10107</t>
  </si>
  <si>
    <t xml:space="preserve">   资源税</t>
  </si>
  <si>
    <t>160</t>
  </si>
  <si>
    <t>10109</t>
  </si>
  <si>
    <t xml:space="preserve">   城市维护建设税</t>
  </si>
  <si>
    <t>190</t>
  </si>
  <si>
    <t>10110</t>
  </si>
  <si>
    <t xml:space="preserve">   房产税</t>
  </si>
  <si>
    <t>300</t>
  </si>
  <si>
    <t>10111</t>
  </si>
  <si>
    <t xml:space="preserve">   印花税</t>
  </si>
  <si>
    <t>150</t>
  </si>
  <si>
    <t>10112</t>
  </si>
  <si>
    <t xml:space="preserve">   城镇土地使用税</t>
  </si>
  <si>
    <t>200</t>
  </si>
  <si>
    <t>10113</t>
  </si>
  <si>
    <t xml:space="preserve">   土地增值税</t>
  </si>
  <si>
    <t>250</t>
  </si>
  <si>
    <t>10114</t>
  </si>
  <si>
    <t xml:space="preserve">   车船税</t>
  </si>
  <si>
    <t>0</t>
  </si>
  <si>
    <t>10118</t>
  </si>
  <si>
    <t xml:space="preserve">   耕地占用税</t>
  </si>
  <si>
    <t>10119</t>
  </si>
  <si>
    <t xml:space="preserve">   契税</t>
  </si>
  <si>
    <t>10120</t>
  </si>
  <si>
    <t xml:space="preserve">   烟叶税</t>
  </si>
  <si>
    <t>10121</t>
  </si>
  <si>
    <t xml:space="preserve">   环境保护税</t>
  </si>
  <si>
    <t>40</t>
  </si>
  <si>
    <r>
      <rPr>
        <sz val="14"/>
        <rFont val="宋体"/>
        <charset val="134"/>
      </rPr>
      <t>10199</t>
    </r>
  </si>
  <si>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</si>
  <si>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</si>
  <si>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</si>
  <si>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</si>
  <si>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</si>
  <si>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</si>
  <si>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</si>
  <si>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</si>
  <si>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</si>
  <si>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</si>
  <si>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</si>
  <si>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</si>
  <si>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</si>
  <si>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</si>
  <si>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</si>
  <si>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</si>
  <si>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</si>
  <si>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70</t>
  </si>
  <si>
    <t>10399</t>
  </si>
  <si>
    <t xml:space="preserve">   其他收入</t>
  </si>
  <si>
    <t>50</t>
  </si>
  <si>
    <t>市本级一般公共预算收入</t>
  </si>
  <si>
    <t>地方政府一般债务收入</t>
  </si>
  <si>
    <t>转移性收入</t>
  </si>
  <si>
    <t xml:space="preserve">   返还性收入</t>
  </si>
  <si>
    <t xml:space="preserve">   转移支付收入</t>
  </si>
  <si>
    <t xml:space="preserve">   上解收入</t>
  </si>
  <si>
    <t xml:space="preserve">   上年结余收入</t>
  </si>
  <si>
    <t xml:space="preserve">   调入资金</t>
  </si>
  <si>
    <t xml:space="preserve">   接受其他地区援助收入</t>
  </si>
  <si>
    <t xml:space="preserve">   动用预算稳定调节基金</t>
  </si>
  <si>
    <t>各项收入合计</t>
  </si>
  <si>
    <t>1-2 2023年临沧边合区一般公共预算支出情况表</t>
  </si>
  <si>
    <t>201</t>
  </si>
  <si>
    <t>一、一般公共服务</t>
  </si>
  <si>
    <t>20101</t>
  </si>
  <si>
    <t xml:space="preserve">   人大事务</t>
  </si>
  <si>
    <t>20102</t>
  </si>
  <si>
    <t xml:space="preserve">   政协事务</t>
  </si>
  <si>
    <t>20103</t>
  </si>
  <si>
    <t xml:space="preserve">   政府办公厅(室)及相关机构事务</t>
  </si>
  <si>
    <t>2010301</t>
  </si>
  <si>
    <t xml:space="preserve">     行政运行</t>
  </si>
  <si>
    <t>2010302</t>
  </si>
  <si>
    <t xml:space="preserve">     一般行政管理事务</t>
  </si>
  <si>
    <t>2010303</t>
  </si>
  <si>
    <t xml:space="preserve">     机关服务</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</si>
  <si>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</si>
  <si>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</si>
  <si>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</si>
  <si>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</si>
  <si>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</si>
  <si>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</si>
  <si>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</si>
  <si>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</si>
  <si>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</si>
  <si>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</si>
  <si>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</si>
  <si>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 xml:space="preserve">     事业运行</t>
  </si>
  <si>
    <t>2010399</t>
  </si>
  <si>
    <t xml:space="preserve">     其他政府办公厅（室）及相关机构事务支出</t>
  </si>
  <si>
    <t>20104</t>
  </si>
  <si>
    <t xml:space="preserve">   发展与改革事务</t>
  </si>
  <si>
    <t>20105</t>
  </si>
  <si>
    <t xml:space="preserve">   统计信息事务</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</si>
  <si>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</si>
  <si>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</si>
  <si>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</si>
  <si>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</si>
  <si>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</si>
  <si>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</si>
  <si>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</si>
  <si>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</si>
  <si>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</si>
  <si>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</si>
  <si>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</si>
  <si>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</si>
  <si>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</si>
  <si>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</si>
  <si>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</si>
  <si>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</si>
  <si>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</si>
  <si>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</si>
  <si>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</si>
  <si>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</si>
  <si>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</si>
  <si>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</si>
  <si>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</si>
  <si>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</si>
  <si>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</si>
  <si>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</si>
  <si>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</si>
  <si>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</si>
  <si>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</si>
  <si>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</si>
  <si>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</si>
  <si>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</si>
  <si>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</si>
  <si>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</si>
  <si>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</si>
  <si>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</si>
  <si>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</si>
  <si>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</si>
  <si>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</si>
  <si>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</si>
  <si>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</si>
  <si>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</si>
  <si>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</si>
  <si>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</si>
  <si>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</si>
  <si>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</si>
  <si>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</si>
  <si>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</si>
  <si>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</si>
  <si>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</si>
  <si>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</si>
  <si>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</si>
  <si>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</si>
  <si>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</si>
  <si>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</si>
  <si>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</si>
  <si>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</si>
  <si>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</si>
  <si>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</si>
  <si>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</si>
  <si>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</si>
  <si>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</si>
  <si>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</si>
  <si>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20111</t>
  </si>
  <si>
    <t xml:space="preserve">   纪检监察事务</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</si>
  <si>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</si>
  <si>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</si>
  <si>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</si>
  <si>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</si>
  <si>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</si>
  <si>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</si>
  <si>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</si>
  <si>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</si>
  <si>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</si>
  <si>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</si>
  <si>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</si>
  <si>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</si>
  <si>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</si>
  <si>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</si>
  <si>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</si>
  <si>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</si>
  <si>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</si>
  <si>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</si>
  <si>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</si>
  <si>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</si>
  <si>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20123</t>
  </si>
  <si>
    <t xml:space="preserve">   民族事务</t>
  </si>
  <si>
    <t>20125</t>
  </si>
  <si>
    <t xml:space="preserve">   港澳台事务</t>
  </si>
  <si>
    <t>20126</t>
  </si>
  <si>
    <t xml:space="preserve">   档案事务</t>
  </si>
  <si>
    <t>20128</t>
  </si>
  <si>
    <t xml:space="preserve">   民主党派及工商联事务</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</si>
  <si>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</si>
  <si>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</si>
  <si>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</si>
  <si>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</si>
  <si>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</si>
  <si>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</si>
  <si>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</si>
  <si>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</si>
  <si>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</si>
  <si>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</si>
  <si>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</si>
  <si>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20132</t>
  </si>
  <si>
    <t xml:space="preserve">   组织事务</t>
  </si>
  <si>
    <t>20133</t>
  </si>
  <si>
    <t xml:space="preserve">   宣传事务</t>
  </si>
  <si>
    <t>20134</t>
  </si>
  <si>
    <t xml:space="preserve">   统战事务</t>
  </si>
  <si>
    <t>20135</t>
  </si>
  <si>
    <t xml:space="preserve">   对外联络事务</t>
  </si>
  <si>
    <t>20136</t>
  </si>
  <si>
    <t xml:space="preserve">   其他共产党事务支出</t>
  </si>
  <si>
    <t>20137</t>
  </si>
  <si>
    <t xml:space="preserve">   网信事务</t>
  </si>
  <si>
    <t>20138</t>
  </si>
  <si>
    <t xml:space="preserve">   市场监督管理事务</t>
  </si>
  <si>
    <t>20199</t>
  </si>
  <si>
    <t xml:space="preserve">   其他一般公共服务支出</t>
  </si>
  <si>
    <t>国家赔偿费用支出</t>
  </si>
  <si>
    <t>其他一般公共服务支出</t>
  </si>
  <si>
    <t>201A</t>
  </si>
  <si>
    <t>市对下专项转移支付补助</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</si>
  <si>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</si>
  <si>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</si>
  <si>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</si>
  <si>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</si>
  <si>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</si>
  <si>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</si>
  <si>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</si>
  <si>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</si>
  <si>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</si>
  <si>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</si>
  <si>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</si>
  <si>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</si>
  <si>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</si>
  <si>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</si>
  <si>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20801</t>
  </si>
  <si>
    <t xml:space="preserve">   人力资源和社会保障管理事务</t>
  </si>
  <si>
    <t>20802</t>
  </si>
  <si>
    <t xml:space="preserve">   民政管理事务</t>
  </si>
  <si>
    <t>20804</t>
  </si>
  <si>
    <t xml:space="preserve">   补充全国社会保障基金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</si>
  <si>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</si>
  <si>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</si>
  <si>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</si>
  <si>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</si>
  <si>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</si>
  <si>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</si>
  <si>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</si>
  <si>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</si>
  <si>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</si>
  <si>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</si>
  <si>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</si>
  <si>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</si>
  <si>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</si>
  <si>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</si>
  <si>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</si>
  <si>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</si>
  <si>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</si>
  <si>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</si>
  <si>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</si>
  <si>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20807</t>
  </si>
  <si>
    <t xml:space="preserve">   就业补助</t>
  </si>
  <si>
    <t>20808</t>
  </si>
  <si>
    <t xml:space="preserve">   抚恤</t>
  </si>
  <si>
    <t>20809</t>
  </si>
  <si>
    <t xml:space="preserve">   退役安置</t>
  </si>
  <si>
    <t>20810</t>
  </si>
  <si>
    <t xml:space="preserve">   社会福利</t>
  </si>
  <si>
    <t>20811</t>
  </si>
  <si>
    <t xml:space="preserve">   残疾人事业</t>
  </si>
  <si>
    <t>20816</t>
  </si>
  <si>
    <t xml:space="preserve">   红十字事业</t>
  </si>
  <si>
    <t>20819</t>
  </si>
  <si>
    <t xml:space="preserve">   最低生活保障</t>
  </si>
  <si>
    <t>20820</t>
  </si>
  <si>
    <t xml:space="preserve">   临时救助</t>
  </si>
  <si>
    <t>20821</t>
  </si>
  <si>
    <t xml:space="preserve">   特困人员救助供养</t>
  </si>
  <si>
    <t>20824</t>
  </si>
  <si>
    <t xml:space="preserve">   补充道路交通事故社会救助基金</t>
  </si>
  <si>
    <t>20825</t>
  </si>
  <si>
    <t xml:space="preserve">   其他生活救助</t>
  </si>
  <si>
    <t>20826</t>
  </si>
  <si>
    <t xml:space="preserve">   财政对基本养老保险基金的补助</t>
  </si>
  <si>
    <t>20827</t>
  </si>
  <si>
    <t xml:space="preserve">   财政对其他社会保险基金的补助</t>
  </si>
  <si>
    <t>20828</t>
  </si>
  <si>
    <t xml:space="preserve">   退役军人管理事务</t>
  </si>
  <si>
    <t>20830</t>
  </si>
  <si>
    <t xml:space="preserve">     财政代缴社会保险费支出</t>
  </si>
  <si>
    <t>20899</t>
  </si>
  <si>
    <t xml:space="preserve">   其他社会保障和就业支出</t>
  </si>
  <si>
    <t>208A</t>
  </si>
  <si>
    <t>208B</t>
  </si>
  <si>
    <t>市对下一般性转移支付补助（基本养老保险和低保）</t>
  </si>
  <si>
    <t>210</t>
  </si>
  <si>
    <t>九、卫生健康支出</t>
  </si>
  <si>
    <t>21001</t>
  </si>
  <si>
    <t xml:space="preserve">   卫生健康管理事务</t>
  </si>
  <si>
    <t>21002</t>
  </si>
  <si>
    <t xml:space="preserve">   公立医院</t>
  </si>
  <si>
    <t>21003</t>
  </si>
  <si>
    <t xml:space="preserve">   基层医疗卫生机构</t>
  </si>
  <si>
    <t>21004</t>
  </si>
  <si>
    <t xml:space="preserve">   公共卫生</t>
  </si>
  <si>
    <t>21006</t>
  </si>
  <si>
    <t xml:space="preserve">   中医药</t>
  </si>
  <si>
    <t>21007</t>
  </si>
  <si>
    <t xml:space="preserve">   计划生育事务</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</si>
  <si>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</si>
  <si>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</si>
  <si>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</si>
  <si>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</si>
  <si>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</si>
  <si>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</si>
  <si>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</si>
  <si>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</si>
  <si>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</si>
  <si>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</si>
  <si>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</si>
  <si>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</si>
  <si>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</si>
  <si>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</si>
  <si>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</si>
  <si>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</si>
  <si>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</si>
  <si>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</si>
  <si>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</si>
  <si>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</si>
  <si>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</si>
  <si>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</si>
  <si>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</si>
  <si>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</si>
  <si>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</si>
  <si>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</si>
  <si>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</si>
  <si>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</si>
  <si>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</si>
  <si>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</si>
  <si>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</si>
  <si>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</si>
  <si>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</si>
  <si>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</si>
  <si>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</si>
  <si>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</si>
  <si>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</si>
  <si>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</si>
  <si>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</si>
  <si>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</si>
  <si>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</si>
  <si>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</si>
  <si>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</si>
  <si>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</si>
  <si>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</si>
  <si>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</si>
  <si>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210A</t>
  </si>
  <si>
    <t>210B</t>
  </si>
  <si>
    <t>市对下一般性转移支付补助</t>
  </si>
  <si>
    <t>211</t>
  </si>
  <si>
    <t>十、节能环保支出</t>
  </si>
  <si>
    <t>212</t>
  </si>
  <si>
    <t>十一、城乡社区支出</t>
  </si>
  <si>
    <t>21201</t>
  </si>
  <si>
    <t xml:space="preserve">   城乡社区管理事务</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</si>
  <si>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</si>
  <si>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</si>
  <si>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</si>
  <si>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</si>
  <si>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</si>
  <si>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</si>
  <si>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</si>
  <si>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</si>
  <si>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</si>
  <si>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</si>
  <si>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</si>
  <si>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</si>
  <si>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</si>
  <si>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</si>
  <si>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</si>
  <si>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</si>
  <si>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</si>
  <si>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</si>
  <si>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212A</t>
  </si>
  <si>
    <t>213</t>
  </si>
  <si>
    <t>十二、农林水支出</t>
  </si>
  <si>
    <t>21301</t>
  </si>
  <si>
    <t xml:space="preserve">   农业农村</t>
  </si>
  <si>
    <t>21302</t>
  </si>
  <si>
    <t xml:space="preserve">   林业和草原</t>
  </si>
  <si>
    <t>21303</t>
  </si>
  <si>
    <t xml:space="preserve">   水利</t>
  </si>
  <si>
    <t>21305</t>
  </si>
  <si>
    <t xml:space="preserve">   扶贫</t>
  </si>
  <si>
    <t>21307</t>
  </si>
  <si>
    <t xml:space="preserve">   农村综合改革</t>
  </si>
  <si>
    <t>21308</t>
  </si>
  <si>
    <t xml:space="preserve">   普惠金融发展支出</t>
  </si>
  <si>
    <t>21309</t>
  </si>
  <si>
    <t xml:space="preserve">   目标价格补贴</t>
  </si>
  <si>
    <t>21399</t>
  </si>
  <si>
    <t xml:space="preserve">   其他农林水支出</t>
  </si>
  <si>
    <t>213A</t>
  </si>
  <si>
    <t>213B</t>
  </si>
  <si>
    <t>市对下一般性转移支付补助（农村综合改革）</t>
  </si>
  <si>
    <t>214</t>
  </si>
  <si>
    <t>十三、交通运输支出</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</si>
  <si>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</si>
  <si>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</si>
  <si>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</si>
  <si>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</si>
  <si>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</si>
  <si>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</si>
  <si>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</si>
  <si>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</si>
  <si>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</si>
  <si>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</si>
  <si>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</si>
  <si>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</si>
  <si>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</si>
  <si>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</si>
  <si>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</si>
  <si>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</si>
  <si>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</si>
  <si>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</si>
  <si>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</si>
  <si>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</si>
  <si>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</si>
  <si>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</si>
  <si>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</si>
  <si>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</si>
  <si>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</si>
  <si>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</si>
  <si>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</si>
  <si>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</si>
  <si>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</si>
  <si>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</si>
  <si>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</si>
  <si>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</si>
  <si>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</si>
  <si>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</si>
  <si>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</si>
  <si>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</si>
  <si>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</si>
  <si>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</si>
  <si>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</si>
  <si>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</si>
  <si>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</si>
  <si>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</si>
  <si>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</si>
  <si>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</si>
  <si>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</si>
  <si>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21403</t>
  </si>
  <si>
    <t xml:space="preserve">   民用航空运输</t>
  </si>
  <si>
    <t>21404</t>
  </si>
  <si>
    <t xml:space="preserve">   成品油价格改革对交通运输的补贴</t>
  </si>
  <si>
    <t>21405</t>
  </si>
  <si>
    <t xml:space="preserve">   邮政业支出</t>
  </si>
  <si>
    <t>21406</t>
  </si>
  <si>
    <t xml:space="preserve">   车辆购置税支出</t>
  </si>
  <si>
    <t>21499</t>
  </si>
  <si>
    <t xml:space="preserve">   其他交通运输支出</t>
  </si>
  <si>
    <t>2149901</t>
  </si>
  <si>
    <t xml:space="preserve">     公共交通运营补助</t>
  </si>
  <si>
    <t>2149999</t>
  </si>
  <si>
    <t xml:space="preserve">     其他交通运输支出</t>
  </si>
  <si>
    <t>214A</t>
  </si>
  <si>
    <t>215</t>
  </si>
  <si>
    <t>十四、资源勘探工业信息等支出</t>
  </si>
  <si>
    <t>21501</t>
  </si>
  <si>
    <t xml:space="preserve">   资源勘探开发</t>
  </si>
  <si>
    <t>21502</t>
  </si>
  <si>
    <t xml:space="preserve">   制造业</t>
  </si>
  <si>
    <t>21503</t>
  </si>
  <si>
    <t xml:space="preserve">   建筑业</t>
  </si>
  <si>
    <t>21505</t>
  </si>
  <si>
    <t xml:space="preserve">   工业和信息产业监管</t>
  </si>
  <si>
    <t>21507</t>
  </si>
  <si>
    <t xml:space="preserve">   国有资产监管</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</si>
  <si>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</si>
  <si>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</si>
  <si>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</si>
  <si>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</si>
  <si>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</si>
  <si>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</si>
  <si>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</si>
  <si>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</si>
  <si>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</si>
  <si>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</si>
  <si>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</si>
  <si>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</si>
  <si>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</si>
  <si>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</si>
  <si>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</si>
  <si>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</si>
  <si>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</si>
  <si>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</si>
  <si>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</si>
  <si>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</si>
  <si>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</si>
  <si>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</si>
  <si>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</si>
  <si>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</si>
  <si>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215A</t>
  </si>
  <si>
    <t>216</t>
  </si>
  <si>
    <t>十五、商业服务业等支出</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</si>
  <si>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</si>
  <si>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</si>
  <si>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</si>
  <si>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</si>
  <si>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</si>
  <si>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</si>
  <si>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</si>
  <si>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</si>
  <si>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</si>
  <si>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</si>
  <si>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</si>
  <si>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</si>
  <si>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</si>
  <si>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</si>
  <si>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</si>
  <si>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</si>
  <si>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</si>
  <si>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</si>
  <si>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</si>
  <si>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</si>
  <si>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</si>
  <si>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</si>
  <si>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</si>
  <si>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</si>
  <si>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</si>
  <si>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</si>
  <si>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</si>
  <si>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</si>
  <si>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</si>
  <si>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</si>
  <si>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</si>
  <si>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216A</t>
  </si>
  <si>
    <t>217</t>
  </si>
  <si>
    <t>十六、金融支出</t>
  </si>
  <si>
    <t>21701</t>
  </si>
  <si>
    <t xml:space="preserve">   金融部门行政支出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</si>
  <si>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</si>
  <si>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</si>
  <si>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</si>
  <si>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</si>
  <si>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</si>
  <si>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</si>
  <si>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</si>
  <si>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</si>
  <si>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</si>
  <si>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</si>
  <si>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</si>
  <si>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</si>
  <si>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</si>
  <si>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</si>
  <si>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</si>
  <si>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</si>
  <si>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</si>
  <si>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</si>
  <si>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</si>
  <si>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</si>
  <si>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</si>
  <si>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</si>
  <si>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</si>
  <si>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</si>
  <si>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</si>
  <si>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217A</t>
  </si>
  <si>
    <t>219</t>
  </si>
  <si>
    <t>十七、援助其他地区支出</t>
  </si>
  <si>
    <t>220</t>
  </si>
  <si>
    <t>十八、自然资源海洋气象等支出</t>
  </si>
  <si>
    <t>22001</t>
  </si>
  <si>
    <t xml:space="preserve">   自然资源事务</t>
  </si>
  <si>
    <t>22005</t>
  </si>
  <si>
    <t xml:space="preserve">   气象事务</t>
  </si>
  <si>
    <t>22099</t>
  </si>
  <si>
    <t xml:space="preserve">   其他自然资源海洋气象等支出</t>
  </si>
  <si>
    <t>220A</t>
  </si>
  <si>
    <t>221</t>
  </si>
  <si>
    <t>十九、住房保障支出</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</si>
  <si>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</si>
  <si>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</si>
  <si>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</si>
  <si>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</si>
  <si>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</si>
  <si>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</si>
  <si>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</si>
  <si>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</si>
  <si>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</si>
  <si>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</si>
  <si>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</si>
  <si>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</si>
  <si>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</si>
  <si>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</si>
  <si>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</si>
  <si>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</si>
  <si>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</si>
  <si>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</si>
  <si>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</si>
  <si>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</si>
  <si>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</si>
  <si>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</si>
  <si>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</si>
  <si>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</si>
  <si>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</si>
  <si>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</si>
  <si>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</si>
  <si>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</si>
  <si>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</si>
  <si>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</si>
  <si>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</si>
  <si>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</si>
  <si>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</si>
  <si>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</si>
  <si>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</si>
  <si>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</si>
  <si>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</si>
  <si>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</si>
  <si>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221A</t>
  </si>
  <si>
    <t>222</t>
  </si>
  <si>
    <t>二十、粮油物资储备支出</t>
  </si>
  <si>
    <t>224</t>
  </si>
  <si>
    <t>二十一、灾害防治及应急管理支出</t>
  </si>
  <si>
    <t>224A</t>
  </si>
  <si>
    <t>227</t>
  </si>
  <si>
    <t>二十二、预备费</t>
  </si>
  <si>
    <t>232</t>
  </si>
  <si>
    <t>二十三、债务付息支出</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</si>
  <si>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</si>
  <si>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</si>
  <si>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</si>
  <si>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</si>
  <si>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</si>
  <si>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</si>
  <si>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</si>
  <si>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</si>
  <si>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</si>
  <si>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232A</t>
  </si>
  <si>
    <t>233</t>
  </si>
  <si>
    <t>二十四、债务发行费用支出</t>
  </si>
  <si>
    <t>23303</t>
  </si>
  <si>
    <t xml:space="preserve">   地方政府一般债务发行费用支出</t>
  </si>
  <si>
    <t>229</t>
  </si>
  <si>
    <t>二十五、其他支出</t>
  </si>
  <si>
    <t>22902</t>
  </si>
  <si>
    <t xml:space="preserve">   年初预留</t>
  </si>
  <si>
    <t>22999</t>
  </si>
  <si>
    <t xml:space="preserve">   其他支出</t>
  </si>
  <si>
    <t>229A</t>
  </si>
  <si>
    <t>市本级一般公共预算支出</t>
  </si>
  <si>
    <t>1-3 2023年临沧边合区一般公共预算政府预算经济分类表（基本支出）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</si>
  <si>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</si>
  <si>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</si>
  <si>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</si>
  <si>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</si>
  <si>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</si>
  <si>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</si>
  <si>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</si>
  <si>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</si>
  <si>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</si>
  <si>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</si>
  <si>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</si>
  <si>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</si>
  <si>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</si>
  <si>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</si>
  <si>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</si>
  <si>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</si>
  <si>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</si>
  <si>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</si>
  <si>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</si>
  <si>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</si>
  <si>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</si>
  <si>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</si>
  <si>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</si>
  <si>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</si>
  <si>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</si>
  <si>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</si>
  <si>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</si>
  <si>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</si>
  <si>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</si>
  <si>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1-4  2023年临沧边合区“三公”经费预算财政拨款情况统计表</t>
  </si>
  <si>
    <t>比上年增、减情况</t>
  </si>
  <si>
    <t>增、减金额</t>
  </si>
  <si>
    <t>增、减幅度</t>
  </si>
  <si>
    <t>合计</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</si>
  <si>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</si>
  <si>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</si>
  <si>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</si>
  <si>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</si>
  <si>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</si>
  <si>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</si>
  <si>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2-1  2023年临沧边合区政府性基金预算收入情况表</t>
  </si>
  <si>
    <t>2022年执行数</t>
  </si>
  <si>
    <t>预算数比上年执行数增长%</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</si>
  <si>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</si>
  <si>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</si>
  <si>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</si>
  <si>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</si>
  <si>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</si>
  <si>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</si>
  <si>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</si>
  <si>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</si>
  <si>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</si>
  <si>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</si>
  <si>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</si>
  <si>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</si>
  <si>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</si>
  <si>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</si>
  <si>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</si>
  <si>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</si>
  <si>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</si>
  <si>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</si>
  <si>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</si>
  <si>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</si>
  <si>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</si>
  <si>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</si>
  <si>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</si>
  <si>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</si>
  <si>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</si>
  <si>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</si>
  <si>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</si>
  <si>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</si>
  <si>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</si>
  <si>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</si>
  <si>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</si>
  <si>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</si>
  <si>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</si>
  <si>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</si>
  <si>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</si>
  <si>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</si>
  <si>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</si>
  <si>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</si>
  <si>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</si>
  <si>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</si>
  <si>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</si>
  <si>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</si>
  <si>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</si>
  <si>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</si>
  <si>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</si>
  <si>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</si>
  <si>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</si>
  <si>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</si>
  <si>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全市政府性基金预算收入</t>
  </si>
  <si>
    <t>地方政府专项债务收入</t>
  </si>
  <si>
    <t xml:space="preserve">  政府性基金转移收入</t>
  </si>
  <si>
    <t xml:space="preserve">     政府性基金补助收入</t>
  </si>
  <si>
    <t xml:space="preserve">     抗疫特别国债转移支付收入</t>
  </si>
  <si>
    <t>2-2  2023年临沧边合区政府性基金预算支出情况表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</si>
  <si>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</si>
  <si>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</si>
  <si>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</si>
  <si>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</si>
  <si>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</si>
  <si>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</si>
  <si>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</si>
  <si>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</si>
  <si>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</si>
  <si>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</si>
  <si>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</si>
  <si>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</si>
  <si>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</si>
  <si>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</si>
  <si>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</si>
  <si>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</si>
  <si>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</si>
  <si>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</si>
  <si>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</si>
  <si>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</si>
  <si>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</si>
  <si>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</si>
  <si>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</si>
  <si>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</si>
  <si>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</si>
  <si>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</si>
  <si>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</si>
  <si>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</si>
  <si>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</si>
  <si>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</si>
  <si>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</si>
  <si>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</si>
  <si>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</si>
  <si>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</si>
  <si>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</si>
  <si>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</si>
  <si>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</si>
  <si>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</si>
  <si>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</si>
  <si>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</si>
  <si>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</si>
  <si>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</si>
  <si>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</si>
  <si>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</si>
  <si>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</si>
  <si>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</si>
  <si>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</si>
  <si>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</si>
  <si>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</si>
  <si>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</si>
  <si>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</si>
  <si>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</si>
  <si>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</si>
  <si>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</si>
  <si>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</si>
  <si>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</si>
  <si>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</si>
  <si>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</si>
  <si>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</si>
  <si>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</si>
  <si>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</si>
  <si>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</si>
  <si>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</si>
  <si>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</si>
  <si>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</si>
  <si>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</si>
  <si>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</si>
  <si>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</si>
  <si>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</si>
  <si>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</si>
  <si>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</si>
  <si>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</si>
  <si>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</si>
  <si>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</si>
  <si>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</si>
  <si>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</si>
  <si>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</si>
  <si>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</si>
  <si>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</si>
  <si>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</si>
  <si>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</si>
  <si>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</si>
  <si>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</si>
  <si>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</si>
  <si>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</si>
  <si>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</si>
  <si>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</si>
  <si>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</si>
  <si>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</si>
  <si>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</si>
  <si>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</si>
  <si>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</si>
  <si>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</si>
  <si>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</si>
  <si>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</si>
  <si>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</si>
  <si>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</si>
  <si>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</si>
  <si>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</si>
  <si>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</si>
  <si>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</si>
  <si>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</si>
  <si>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</si>
  <si>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</si>
  <si>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</si>
  <si>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</si>
  <si>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</si>
  <si>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</si>
  <si>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</si>
  <si>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</si>
  <si>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</si>
  <si>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</si>
  <si>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</si>
  <si>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</si>
  <si>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</si>
  <si>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</si>
  <si>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</si>
  <si>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</si>
  <si>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</si>
  <si>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</si>
  <si>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</si>
  <si>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</si>
  <si>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</si>
  <si>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</si>
  <si>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</si>
  <si>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</si>
  <si>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</si>
  <si>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</si>
  <si>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</si>
  <si>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</si>
  <si>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</si>
  <si>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</si>
  <si>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</si>
  <si>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</si>
  <si>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</si>
  <si>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</si>
  <si>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</si>
  <si>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</si>
  <si>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</si>
  <si>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</si>
  <si>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</si>
  <si>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</si>
  <si>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</si>
  <si>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</si>
  <si>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</si>
  <si>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</si>
  <si>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</si>
  <si>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</si>
  <si>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</si>
  <si>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</si>
  <si>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</si>
  <si>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</si>
  <si>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</si>
  <si>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</si>
  <si>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</si>
  <si>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</si>
  <si>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</si>
  <si>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</si>
  <si>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</si>
  <si>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</si>
  <si>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</si>
  <si>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</si>
  <si>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</si>
  <si>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</si>
  <si>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</si>
  <si>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</si>
  <si>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</si>
  <si>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</si>
  <si>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</si>
  <si>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</si>
  <si>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</si>
  <si>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</si>
  <si>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</si>
  <si>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</si>
  <si>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</si>
  <si>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</si>
  <si>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</si>
  <si>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</si>
  <si>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</si>
  <si>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</si>
  <si>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</si>
  <si>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</si>
  <si>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</si>
  <si>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</si>
  <si>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</si>
  <si>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</si>
  <si>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</si>
  <si>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</si>
  <si>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</si>
  <si>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</si>
  <si>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</si>
  <si>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</si>
  <si>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</si>
  <si>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</si>
  <si>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</si>
  <si>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</si>
  <si>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</si>
  <si>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</si>
  <si>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</si>
  <si>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</si>
  <si>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</si>
  <si>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</si>
  <si>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</si>
  <si>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</si>
  <si>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</si>
  <si>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</si>
  <si>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</si>
  <si>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</si>
  <si>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</si>
  <si>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</si>
  <si>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</si>
  <si>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</si>
  <si>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</si>
  <si>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</si>
  <si>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</si>
  <si>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</si>
  <si>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</si>
  <si>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</si>
  <si>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</si>
  <si>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</si>
  <si>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</si>
  <si>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</si>
  <si>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</si>
  <si>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</si>
  <si>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</si>
  <si>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</si>
  <si>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</si>
  <si>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</si>
  <si>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</si>
  <si>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</si>
  <si>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</si>
  <si>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</si>
  <si>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</si>
  <si>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</si>
  <si>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</si>
  <si>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</si>
  <si>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</si>
  <si>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</si>
  <si>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</si>
  <si>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</si>
  <si>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</si>
  <si>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</si>
  <si>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</si>
  <si>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</si>
  <si>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</si>
  <si>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</si>
  <si>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</si>
  <si>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</si>
  <si>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</si>
  <si>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</si>
  <si>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</si>
  <si>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</si>
  <si>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</si>
  <si>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</si>
  <si>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</si>
  <si>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</si>
  <si>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</si>
  <si>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</si>
  <si>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</si>
  <si>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</si>
  <si>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</si>
  <si>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</si>
  <si>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</si>
  <si>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</si>
  <si>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</si>
  <si>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</si>
  <si>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</si>
  <si>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</si>
  <si>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</si>
  <si>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</si>
  <si>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</si>
  <si>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</si>
  <si>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</si>
  <si>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</si>
  <si>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</si>
  <si>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</si>
  <si>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</si>
  <si>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</si>
  <si>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</si>
  <si>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</si>
  <si>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</si>
  <si>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</si>
  <si>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</si>
  <si>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</si>
  <si>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</si>
  <si>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</si>
  <si>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</si>
  <si>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</si>
  <si>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</si>
  <si>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</si>
  <si>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</si>
  <si>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</si>
  <si>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</si>
  <si>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</si>
  <si>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</si>
  <si>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</si>
  <si>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</si>
  <si>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</si>
  <si>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</si>
  <si>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</si>
  <si>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</si>
  <si>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</si>
  <si>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</si>
  <si>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</si>
  <si>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</si>
  <si>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</si>
  <si>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</si>
  <si>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</si>
  <si>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</si>
  <si>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</si>
  <si>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</si>
  <si>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</si>
  <si>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</si>
  <si>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</si>
  <si>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</si>
  <si>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</si>
  <si>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</si>
  <si>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</si>
  <si>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</si>
  <si>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</si>
  <si>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</si>
  <si>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</si>
  <si>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</si>
  <si>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</si>
  <si>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</si>
  <si>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</si>
  <si>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</si>
  <si>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</si>
  <si>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</si>
  <si>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</si>
  <si>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</si>
  <si>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</si>
  <si>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</si>
  <si>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</si>
  <si>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</si>
  <si>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</si>
  <si>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</si>
  <si>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</si>
  <si>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</si>
  <si>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</si>
  <si>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</si>
  <si>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</si>
  <si>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</si>
  <si>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</si>
  <si>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</si>
  <si>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</si>
  <si>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</si>
  <si>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</si>
  <si>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</si>
  <si>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</si>
  <si>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</si>
  <si>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</si>
  <si>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</si>
  <si>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</si>
  <si>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</si>
  <si>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</si>
  <si>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</si>
  <si>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</si>
  <si>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</si>
  <si>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</si>
  <si>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</si>
  <si>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</si>
  <si>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</si>
  <si>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</si>
  <si>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</si>
  <si>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</si>
  <si>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</si>
  <si>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</si>
  <si>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</si>
  <si>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</si>
  <si>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</si>
  <si>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</si>
  <si>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</si>
  <si>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</si>
  <si>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</si>
  <si>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</si>
  <si>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</si>
  <si>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</si>
  <si>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</si>
  <si>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</si>
  <si>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</si>
  <si>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</si>
  <si>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</si>
  <si>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</si>
  <si>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</si>
  <si>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</si>
  <si>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</si>
  <si>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</si>
  <si>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</si>
  <si>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</si>
  <si>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</si>
  <si>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</si>
  <si>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</si>
  <si>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</si>
  <si>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</si>
  <si>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</si>
  <si>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</si>
  <si>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</si>
  <si>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</si>
  <si>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</si>
  <si>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</si>
  <si>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</si>
  <si>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</si>
  <si>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</si>
  <si>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</si>
  <si>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</si>
  <si>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</si>
  <si>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</si>
  <si>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</si>
  <si>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</si>
  <si>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</si>
  <si>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</si>
  <si>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</si>
  <si>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</si>
  <si>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</si>
  <si>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</si>
  <si>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</si>
  <si>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</si>
  <si>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</si>
  <si>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</si>
  <si>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</si>
  <si>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</si>
  <si>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</si>
  <si>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</si>
  <si>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</si>
  <si>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</si>
  <si>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</si>
  <si>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</si>
  <si>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</si>
  <si>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</si>
  <si>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</si>
  <si>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</si>
  <si>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</si>
  <si>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</si>
  <si>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</si>
  <si>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</si>
  <si>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</si>
  <si>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</si>
  <si>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</si>
  <si>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</si>
  <si>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</si>
  <si>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</si>
  <si>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</si>
  <si>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</si>
  <si>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</si>
  <si>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</si>
  <si>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</si>
  <si>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</si>
  <si>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</si>
  <si>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</si>
  <si>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</si>
  <si>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全市政府性基金支出</t>
  </si>
  <si>
    <t>230</t>
  </si>
  <si>
    <t>转移性支出</t>
  </si>
  <si>
    <t>23004</t>
  </si>
  <si>
    <t xml:space="preserve">   政府性基金转移支付</t>
  </si>
  <si>
    <t>2300402</t>
  </si>
  <si>
    <t xml:space="preserve">     政府性基金上解支出</t>
  </si>
  <si>
    <t>2300403</t>
  </si>
  <si>
    <t xml:space="preserve">     抗疫特别国债转移支付支出</t>
  </si>
  <si>
    <r>
      <rPr>
        <sz val="14"/>
        <rFont val="宋体"/>
        <charset val="134"/>
      </rPr>
      <t xml:space="preserve"> </t>
    </r>
    <r>
      <rPr>
        <sz val="14"/>
        <rFont val="宋体"/>
        <charset val="134"/>
      </rPr>
      <t xml:space="preserve">  上解支出</t>
    </r>
  </si>
  <si>
    <t>23008</t>
  </si>
  <si>
    <t xml:space="preserve">   调出资金</t>
  </si>
  <si>
    <t>23009</t>
  </si>
  <si>
    <t xml:space="preserve">   年终结余</t>
  </si>
  <si>
    <t>231</t>
  </si>
  <si>
    <t>地方政府专项债务还本支出</t>
  </si>
  <si>
    <t>各项支出合计</t>
  </si>
  <si>
    <t>3-1 临沧边合区2022年地方政府债务限额及余额预算情况表</t>
  </si>
  <si>
    <t>单位：亿元</t>
  </si>
  <si>
    <t>地   区</t>
  </si>
  <si>
    <t>2022年债务限额</t>
  </si>
  <si>
    <t>2022年债务余额预计执行数</t>
  </si>
  <si>
    <t>一般债务</t>
  </si>
  <si>
    <t>专项债务</t>
  </si>
  <si>
    <t>公  式</t>
  </si>
  <si>
    <t>A=B+C</t>
  </si>
  <si>
    <t>B</t>
  </si>
  <si>
    <t>C</t>
  </si>
  <si>
    <t>D=E+F</t>
  </si>
  <si>
    <t>E</t>
  </si>
  <si>
    <t>F</t>
  </si>
  <si>
    <t>XX市合计</t>
  </si>
  <si>
    <t xml:space="preserve">  一、临沧市本级</t>
  </si>
  <si>
    <t xml:space="preserve"> 二、临沧市下级合计</t>
  </si>
  <si>
    <t xml:space="preserve"> （一）工业园区</t>
  </si>
  <si>
    <r>
      <rPr>
        <sz val="14"/>
        <rFont val="宋体"/>
        <charset val="134"/>
      </rPr>
      <t xml:space="preserve"> （</t>
    </r>
    <r>
      <rPr>
        <sz val="14"/>
        <rFont val="宋体"/>
        <charset val="134"/>
      </rPr>
      <t xml:space="preserve">二 </t>
    </r>
    <r>
      <rPr>
        <sz val="14"/>
        <rFont val="宋体"/>
        <charset val="134"/>
      </rPr>
      <t>）边合区</t>
    </r>
  </si>
  <si>
    <t>（三）临翔区</t>
  </si>
  <si>
    <t>（四）凤庆县</t>
  </si>
  <si>
    <t xml:space="preserve"> （五） 云 县</t>
  </si>
  <si>
    <t>（六） 永德县</t>
  </si>
  <si>
    <t>（七） 镇康县</t>
  </si>
  <si>
    <t>（八） 耿马县</t>
  </si>
  <si>
    <t>（九） 沧源县</t>
  </si>
  <si>
    <t>注：1.本表反映上一年度本地区、本级及分地区地方政府债务限额及余额预计执行数。</t>
  </si>
  <si>
    <t xml:space="preserve">    2.本表由县级以上地方各级财政部门在本级人民代表大会批准预算后二十日内公开。</t>
  </si>
  <si>
    <t>3-2 临沧边合区2022年地方政府一般债务余额情况表</t>
  </si>
  <si>
    <t>项    目</t>
  </si>
  <si>
    <t>预算数</t>
  </si>
  <si>
    <t>执行数</t>
  </si>
  <si>
    <t>一、2021年末地方政府一般债务余额实际数</t>
  </si>
  <si>
    <t>1.6289</t>
  </si>
  <si>
    <t>二、2022年末地方政府一般债务余额限额</t>
  </si>
  <si>
    <t>6.2620</t>
  </si>
  <si>
    <t>三、2022年地方政府一般债务发行额</t>
  </si>
  <si>
    <t>2.1985</t>
  </si>
  <si>
    <t xml:space="preserve">   中央转贷地方的国际金融组织和外国政府贷款</t>
  </si>
  <si>
    <t xml:space="preserve">   2022年地方政府一般债券发行额</t>
  </si>
  <si>
    <t>四、2022年地方政府一般债务还本额</t>
  </si>
  <si>
    <t>五、2022年末地方政府一般债务余额预计执行数</t>
  </si>
  <si>
    <t>六、2023年地方财政赤字</t>
  </si>
  <si>
    <t>七、2023年地方政府一般债务余额限额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</si>
  <si>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</si>
  <si>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r>
      <rPr>
        <sz val="20"/>
        <rFont val="方正小标宋简体"/>
        <charset val="134"/>
      </rPr>
      <t>3-</t>
    </r>
    <r>
      <rPr>
        <sz val="20"/>
        <rFont val="方正小标宋简体"/>
        <charset val="134"/>
      </rPr>
      <t>3</t>
    </r>
    <r>
      <rPr>
        <sz val="20"/>
        <rFont val="方正小标宋简体"/>
        <charset val="134"/>
      </rPr>
      <t>临沧边合区2022年地方政府专项债务余额情况表</t>
    </r>
  </si>
  <si>
    <t>一、2021年末地方政府专项债务余额实际数</t>
  </si>
  <si>
    <t>二、2022年末地方政府专项债务余额限额</t>
  </si>
  <si>
    <t>三、2022年地方政府专项债务发行额</t>
  </si>
  <si>
    <t>四、2022年地方政府专项债务还本额</t>
  </si>
  <si>
    <t>五、2022年末地方政府专项债务余额预计执行数</t>
  </si>
  <si>
    <t>六、2023年地方政府专项债务新增限额</t>
  </si>
  <si>
    <t>七、2022年末地方政府专项债务余额限额</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</si>
  <si>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</si>
  <si>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3-4  临沧边合区地方政府债券发行及还本
付息情况表</t>
  </si>
  <si>
    <t>公式</t>
  </si>
  <si>
    <t>本地区</t>
  </si>
  <si>
    <t>本级</t>
  </si>
  <si>
    <t>一、2022年发行预计执行数</t>
  </si>
  <si>
    <t>A=B+D</t>
  </si>
  <si>
    <t>（一）一般债券</t>
  </si>
  <si>
    <t xml:space="preserve">   其中：再融资债券</t>
  </si>
  <si>
    <t>（二）专项债券</t>
  </si>
  <si>
    <t>D</t>
  </si>
  <si>
    <t>二、2022年还本预计执行数</t>
  </si>
  <si>
    <t>F=G+H</t>
  </si>
  <si>
    <t>G</t>
  </si>
  <si>
    <t>H</t>
  </si>
  <si>
    <t>三、2022年付息预计执行数</t>
  </si>
  <si>
    <t>I=J+K</t>
  </si>
  <si>
    <t>0.1370</t>
  </si>
  <si>
    <t>J</t>
  </si>
  <si>
    <t>0.0056</t>
  </si>
  <si>
    <t>K</t>
  </si>
  <si>
    <t>0.1334</t>
  </si>
  <si>
    <t>四、2023年还本预算数</t>
  </si>
  <si>
    <t>L=M+O</t>
  </si>
  <si>
    <t>M</t>
  </si>
  <si>
    <t xml:space="preserve">   其中：再融资</t>
  </si>
  <si>
    <t xml:space="preserve">      财政预算安排 </t>
  </si>
  <si>
    <t>N</t>
  </si>
  <si>
    <t>O</t>
  </si>
  <si>
    <t xml:space="preserve">      财政预算安排</t>
  </si>
  <si>
    <t>P</t>
  </si>
  <si>
    <t>五、2023年付息预算数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</si>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</sst>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2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 #,##0_-;_-* &quot;-&quot;_-;_-@_-"/>
    <numFmt numFmtId="177" formatCode="#,##0;\(#,##0\)"/>
    <numFmt numFmtId="178" formatCode="_-* #,##0.00_-;\-* #,##0.00_-;_-* &quot;-&quot;??_-;_-@_-"/>
    <numFmt numFmtId="179" formatCode="_-&quot;$&quot;\ * #,##0_-;_-&quot;$&quot;\ * #,##0\-;_-&quot;$&quot;\ * &quot;-&quot;_-;_-@_-"/>
    <numFmt numFmtId="180" formatCode="_-&quot;$&quot;\ * #,##0.00_-;_-&quot;$&quot;\ * #,##0.00\-;_-&quot;$&quot;\ * &quot;-&quot;??_-;_-@_-"/>
    <numFmt numFmtId="181" formatCode="\$#,##0.00;\(\$#,##0.00\)"/>
    <numFmt numFmtId="182" formatCode="\$#,##0;\(\$#,##0\)"/>
    <numFmt numFmtId="183" formatCode="#,##0.0_);\(#,##0.0\)"/>
    <numFmt numFmtId="184" formatCode="&quot;$&quot;#,##0_);[Red]\(&quot;$&quot;#,##0\)"/>
    <numFmt numFmtId="185" formatCode="&quot;$&quot;#,##0.00_);[Red]\(&quot;$&quot;#,##0.00\)"/>
    <numFmt numFmtId="186" formatCode="&quot;$&quot;\ #,##0.00_-;[Red]&quot;$&quot;\ #,##0.00\-"/>
    <numFmt numFmtId="187" formatCode="&quot;$&quot;\ #,##0_-;[Red]&quot;$&quot;\ #,##0\-"/>
    <numFmt numFmtId="188" formatCode="#\ ??/??"/>
    <numFmt numFmtId="189" formatCode="_(&quot;$&quot;* #,##0.00_);_(&quot;$&quot;* \(#,##0.00\);_(&quot;$&quot;* &quot;-&quot;??_);_(@_)"/>
    <numFmt numFmtId="190" formatCode="_(&quot;$&quot;* #,##0_);_(&quot;$&quot;* \(#,##0\);_(&quot;$&quot;* &quot;-&quot;_);_(@_)"/>
    <numFmt numFmtId="191" formatCode="_(* #,##0_);_(* \(#,##0\);_(* &quot;-&quot;_);_(@_)"/>
    <numFmt numFmtId="192" formatCode="_(* #,##0.00_);_(* \(#,##0.00\);_(* &quot;-&quot;??_);_(@_)"/>
    <numFmt numFmtId="193" formatCode="yy\.mm\.dd"/>
    <numFmt numFmtId="194" formatCode="#,##0_ ;[Red]\-#,##0\ "/>
    <numFmt numFmtId="195" formatCode="0.0%"/>
    <numFmt numFmtId="196" formatCode="0.00_ "/>
    <numFmt numFmtId="197" formatCode="#,##0_ "/>
  </numFmts>
  <fonts count="106">
    <font>
      <sz val="11"/>
      <color indexed="8"/>
      <name val="宋体"/>
      <charset val="134"/>
    </font>
    <font>
      <sz val="14"/>
      <color indexed="8"/>
      <name val="宋体"/>
      <charset val="134"/>
      <scheme val="minor"/>
    </font>
    <font>
      <sz val="12"/>
      <color indexed="8"/>
      <name val="宋体"/>
      <charset val="134"/>
      <scheme val="minor"/>
    </font>
    <font>
      <sz val="11"/>
      <color indexed="8"/>
      <name val="宋体"/>
      <charset val="134"/>
      <scheme val="minor"/>
    </font>
    <font>
      <sz val="11"/>
      <name val="SimSun"/>
      <charset val="134"/>
    </font>
    <font>
      <sz val="20"/>
      <name val="方正小标宋简体"/>
      <charset val="134"/>
    </font>
    <font>
      <sz val="20"/>
      <name val="方正小标宋简体"/>
      <charset val="134"/>
    </font>
    <font>
      <sz val="14"/>
      <name val="SimSun"/>
      <charset val="134"/>
    </font>
    <font>
      <b/>
      <sz val="14"/>
      <name val="SimSun"/>
      <charset val="134"/>
    </font>
    <font>
      <sz val="14"/>
      <name val="宋体"/>
      <charset val="134"/>
    </font>
    <font>
      <sz val="12"/>
      <name val="SimSun"/>
      <charset val="134"/>
    </font>
    <font>
      <sz val="9"/>
      <name val="SimSun"/>
      <charset val="134"/>
    </font>
    <font>
      <sz val="14"/>
      <color indexed="8"/>
      <name val="宋体"/>
      <charset val="134"/>
    </font>
    <font>
      <sz val="12"/>
      <color indexed="8"/>
      <name val="宋体"/>
      <charset val="134"/>
    </font>
    <font>
      <b/>
      <sz val="14"/>
      <name val="宋体"/>
      <charset val="134"/>
    </font>
    <font>
      <sz val="12"/>
      <name val="宋体"/>
      <charset val="134"/>
    </font>
    <font>
      <sz val="11"/>
      <name val="宋体"/>
      <charset val="134"/>
    </font>
    <font>
      <b/>
      <sz val="12"/>
      <name val="宋体"/>
      <charset val="134"/>
    </font>
    <font>
      <b/>
      <sz val="14"/>
      <color indexed="8"/>
      <name val="宋体"/>
      <charset val="134"/>
    </font>
    <font>
      <b/>
      <sz val="14"/>
      <name val="黑体"/>
      <charset val="134"/>
    </font>
    <font>
      <sz val="14"/>
      <color indexed="9"/>
      <name val="宋体"/>
      <charset val="134"/>
    </font>
    <font>
      <sz val="11"/>
      <color theme="1"/>
      <name val="宋体"/>
      <charset val="134"/>
      <scheme val="minor"/>
    </font>
    <font>
      <sz val="20"/>
      <color theme="1"/>
      <name val="方正小标宋简体"/>
      <charset val="134"/>
    </font>
    <font>
      <sz val="20"/>
      <color theme="1"/>
      <name val="方正小标宋_GBK"/>
      <charset val="134"/>
    </font>
    <font>
      <sz val="12"/>
      <color theme="1"/>
      <name val="宋体"/>
      <charset val="134"/>
      <scheme val="minor"/>
    </font>
    <font>
      <sz val="12"/>
      <name val="宋体"/>
      <charset val="134"/>
      <scheme val="minor"/>
    </font>
    <font>
      <sz val="20"/>
      <color indexed="8"/>
      <name val="方正小标宋简体"/>
      <charset val="134"/>
    </font>
    <font>
      <b/>
      <sz val="10"/>
      <name val="宋体"/>
      <charset val="134"/>
    </font>
    <font>
      <b/>
      <sz val="11"/>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0"/>
      <name val="Helv"/>
      <charset val="134"/>
    </font>
    <font>
      <sz val="10"/>
      <name val="Geneva"/>
      <charset val="134"/>
    </font>
    <font>
      <sz val="10"/>
      <name val="Arial"/>
      <charset val="134"/>
    </font>
    <font>
      <sz val="11"/>
      <color indexed="9"/>
      <name val="宋体"/>
      <charset val="134"/>
    </font>
    <font>
      <sz val="12"/>
      <color indexed="9"/>
      <name val="宋体"/>
      <charset val="134"/>
    </font>
    <font>
      <sz val="8"/>
      <name val="Times New Roman"/>
      <charset val="134"/>
    </font>
    <font>
      <b/>
      <sz val="10"/>
      <color indexed="9"/>
      <name val="宋体"/>
      <charset val="134"/>
    </font>
    <font>
      <b/>
      <sz val="10"/>
      <name val="MS Sans Serif"/>
      <charset val="134"/>
    </font>
    <font>
      <sz val="10"/>
      <name val="Times New Roman"/>
      <charset val="134"/>
    </font>
    <font>
      <sz val="10"/>
      <name val="MS Sans Serif"/>
      <charset val="134"/>
    </font>
    <font>
      <sz val="8"/>
      <name val="Arial"/>
      <charset val="134"/>
    </font>
    <font>
      <b/>
      <sz val="12"/>
      <name val="Arial"/>
      <charset val="134"/>
    </font>
    <font>
      <sz val="12"/>
      <name val="Helv"/>
      <charset val="134"/>
    </font>
    <font>
      <sz val="12"/>
      <color indexed="9"/>
      <name val="Helv"/>
      <charset val="134"/>
    </font>
    <font>
      <b/>
      <sz val="8"/>
      <color indexed="9"/>
      <name val="宋体"/>
      <charset val="134"/>
    </font>
    <font>
      <sz val="7"/>
      <name val="Small Fonts"/>
      <charset val="134"/>
    </font>
    <font>
      <sz val="9"/>
      <name val="微软雅黑"/>
      <charset val="134"/>
    </font>
    <font>
      <b/>
      <sz val="10"/>
      <name val="Tms Rmn"/>
      <charset val="134"/>
    </font>
    <font>
      <sz val="10"/>
      <color indexed="8"/>
      <name val="MS Sans Serif"/>
      <charset val="134"/>
    </font>
    <font>
      <b/>
      <sz val="15"/>
      <color indexed="54"/>
      <name val="宋体"/>
      <charset val="134"/>
    </font>
    <font>
      <b/>
      <sz val="15"/>
      <color indexed="56"/>
      <name val="宋体"/>
      <charset val="134"/>
    </font>
    <font>
      <b/>
      <sz val="18"/>
      <color indexed="56"/>
      <name val="宋体"/>
      <charset val="134"/>
    </font>
    <font>
      <b/>
      <sz val="13"/>
      <color indexed="54"/>
      <name val="宋体"/>
      <charset val="134"/>
    </font>
    <font>
      <b/>
      <sz val="13"/>
      <color indexed="56"/>
      <name val="宋体"/>
      <charset val="134"/>
    </font>
    <font>
      <b/>
      <sz val="11"/>
      <color indexed="54"/>
      <name val="宋体"/>
      <charset val="134"/>
    </font>
    <font>
      <b/>
      <sz val="11"/>
      <color indexed="56"/>
      <name val="宋体"/>
      <charset val="134"/>
    </font>
    <font>
      <b/>
      <sz val="18"/>
      <color indexed="54"/>
      <name val="宋体"/>
      <charset val="134"/>
    </font>
    <font>
      <b/>
      <sz val="14"/>
      <name val="楷体"/>
      <charset val="134"/>
    </font>
    <font>
      <b/>
      <sz val="18"/>
      <color indexed="62"/>
      <name val="宋体"/>
      <charset val="134"/>
    </font>
    <font>
      <sz val="10"/>
      <name val="楷体"/>
      <charset val="134"/>
    </font>
    <font>
      <sz val="11"/>
      <color indexed="20"/>
      <name val="宋体"/>
      <charset val="134"/>
    </font>
    <font>
      <sz val="12"/>
      <color indexed="20"/>
      <name val="宋体"/>
      <charset val="134"/>
    </font>
    <font>
      <sz val="12"/>
      <color indexed="16"/>
      <name val="宋体"/>
      <charset val="134"/>
    </font>
    <font>
      <sz val="9"/>
      <name val="宋体"/>
      <charset val="134"/>
    </font>
    <font>
      <sz val="10"/>
      <name val="宋体"/>
      <charset val="134"/>
    </font>
    <font>
      <sz val="10"/>
      <name val="仿宋_GB2312"/>
      <charset val="134"/>
    </font>
    <font>
      <u/>
      <sz val="12"/>
      <color indexed="12"/>
      <name val="宋体"/>
      <charset val="134"/>
    </font>
    <font>
      <u/>
      <sz val="10"/>
      <color indexed="12"/>
      <name val="Times"/>
      <charset val="134"/>
    </font>
    <font>
      <u/>
      <sz val="11"/>
      <color indexed="52"/>
      <name val="宋体"/>
      <charset val="134"/>
    </font>
    <font>
      <b/>
      <sz val="10"/>
      <name val="Arial"/>
      <charset val="134"/>
    </font>
    <font>
      <b/>
      <sz val="9"/>
      <name val="Arial"/>
      <charset val="134"/>
    </font>
    <font>
      <sz val="11"/>
      <color indexed="17"/>
      <name val="宋体"/>
      <charset val="134"/>
    </font>
    <font>
      <sz val="12"/>
      <color indexed="17"/>
      <name val="宋体"/>
      <charset val="134"/>
    </font>
    <font>
      <u/>
      <sz val="12"/>
      <color indexed="36"/>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b/>
      <sz val="12"/>
      <color indexed="8"/>
      <name val="宋体"/>
      <charset val="134"/>
    </font>
    <font>
      <sz val="11"/>
      <color indexed="60"/>
      <name val="宋体"/>
      <charset val="134"/>
    </font>
    <font>
      <b/>
      <sz val="11"/>
      <color indexed="63"/>
      <name val="宋体"/>
      <charset val="134"/>
    </font>
    <font>
      <sz val="11"/>
      <color indexed="62"/>
      <name val="宋体"/>
      <charset val="134"/>
    </font>
    <font>
      <sz val="12"/>
      <name val="Courier"/>
      <charset val="134"/>
    </font>
    <font>
      <sz val="14"/>
      <name val="宋体"/>
      <charset val="134"/>
    </font>
  </fonts>
  <fills count="7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
      <patternFill patternType="solid">
        <fgColor indexed="31"/>
        <bgColor indexed="64"/>
      </patternFill>
    </fill>
    <fill>
      <patternFill patternType="solid">
        <fgColor indexed="45"/>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22"/>
        <bgColor indexed="64"/>
      </patternFill>
    </fill>
    <fill>
      <patternFill patternType="solid">
        <fgColor indexed="51"/>
        <bgColor indexed="64"/>
      </patternFill>
    </fill>
    <fill>
      <patternFill patternType="solid">
        <fgColor indexed="30"/>
        <bgColor indexed="64"/>
      </patternFill>
    </fill>
    <fill>
      <patternFill patternType="solid">
        <fgColor indexed="48"/>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15"/>
        <bgColor indexed="64"/>
      </patternFill>
    </fill>
    <fill>
      <patternFill patternType="solid">
        <fgColor indexed="12"/>
        <bgColor indexed="64"/>
      </patternFill>
    </fill>
    <fill>
      <patternFill patternType="mediumGray">
        <fgColor indexed="22"/>
      </patternFill>
    </fill>
    <fill>
      <patternFill patternType="gray0625"/>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2"/>
        <bgColor indexed="64"/>
      </patternFill>
    </fill>
    <fill>
      <patternFill patternType="solid">
        <fgColor indexed="14"/>
        <bgColor indexed="64"/>
      </patternFill>
    </fill>
    <fill>
      <patternFill patternType="solid">
        <fgColor indexed="10"/>
        <bgColor indexed="64"/>
      </patternFill>
    </fill>
    <fill>
      <patternFill patternType="solid">
        <fgColor indexed="57"/>
        <bgColor indexed="64"/>
      </patternFill>
    </fill>
    <fill>
      <patternFill patternType="solid">
        <fgColor indexed="40"/>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medium">
        <color indexed="9"/>
      </top>
      <bottom style="medium">
        <color indexed="9"/>
      </bottom>
      <diagonal/>
    </border>
    <border>
      <left/>
      <right/>
      <top style="medium">
        <color auto="1"/>
      </top>
      <bottom style="medium">
        <color auto="1"/>
      </bottom>
      <diagonal/>
    </border>
    <border>
      <left/>
      <right/>
      <top style="thin">
        <color auto="1"/>
      </top>
      <bottom style="thin">
        <color auto="1"/>
      </bottom>
      <diagonal/>
    </border>
    <border>
      <left/>
      <right/>
      <top/>
      <bottom style="medium">
        <color auto="1"/>
      </bottom>
      <diagonal/>
    </border>
    <border>
      <left style="thin">
        <color auto="1"/>
      </left>
      <right style="thin">
        <color auto="1"/>
      </right>
      <top/>
      <bottom/>
      <diagonal/>
    </border>
    <border>
      <left/>
      <right/>
      <top/>
      <bottom style="thick">
        <color indexed="11"/>
      </bottom>
      <diagonal/>
    </border>
    <border>
      <left/>
      <right/>
      <top/>
      <bottom style="thick">
        <color indexed="62"/>
      </bottom>
      <diagonal/>
    </border>
    <border>
      <left/>
      <right/>
      <top/>
      <bottom style="thick">
        <color indexed="43"/>
      </bottom>
      <diagonal/>
    </border>
    <border>
      <left/>
      <right/>
      <top/>
      <bottom style="thick">
        <color indexed="22"/>
      </bottom>
      <diagonal/>
    </border>
    <border>
      <left/>
      <right/>
      <top/>
      <bottom style="medium">
        <color indexed="43"/>
      </bottom>
      <diagonal/>
    </border>
    <border>
      <left/>
      <right/>
      <top/>
      <bottom style="medium">
        <color indexed="30"/>
      </bottom>
      <diagonal/>
    </border>
    <border>
      <left/>
      <right style="thin">
        <color auto="1"/>
      </right>
      <top/>
      <bottom style="thin">
        <color auto="1"/>
      </bottom>
      <diagonal/>
    </border>
    <border>
      <left/>
      <right/>
      <top style="thin">
        <color indexed="11"/>
      </top>
      <bottom style="double">
        <color indexed="1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326">
    <xf numFmtId="0" fontId="0" fillId="0" borderId="0">
      <alignment vertical="center"/>
    </xf>
    <xf numFmtId="43" fontId="29" fillId="0" borderId="0" applyFont="0" applyFill="0" applyBorder="0" applyAlignment="0" applyProtection="0">
      <alignment vertical="center"/>
    </xf>
    <xf numFmtId="44" fontId="21" fillId="0" borderId="0" applyFont="0" applyFill="0" applyBorder="0" applyAlignment="0" applyProtection="0">
      <alignment vertical="center"/>
    </xf>
    <xf numFmtId="9" fontId="15"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5" borderId="1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7" fillId="0" borderId="0" applyNumberFormat="0" applyFill="0" applyBorder="0" applyAlignment="0" applyProtection="0">
      <alignment vertical="center"/>
    </xf>
    <xf numFmtId="0" fontId="38" fillId="6" borderId="19" applyNumberFormat="0" applyAlignment="0" applyProtection="0">
      <alignment vertical="center"/>
    </xf>
    <xf numFmtId="0" fontId="39" fillId="7" borderId="20" applyNumberFormat="0" applyAlignment="0" applyProtection="0">
      <alignment vertical="center"/>
    </xf>
    <xf numFmtId="0" fontId="40" fillId="7" borderId="19" applyNumberFormat="0" applyAlignment="0" applyProtection="0">
      <alignment vertical="center"/>
    </xf>
    <xf numFmtId="0" fontId="41" fillId="8" borderId="21" applyNumberFormat="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49" fillId="0" borderId="0">
      <alignment vertical="center"/>
    </xf>
    <xf numFmtId="0" fontId="49" fillId="0" borderId="0">
      <alignment vertical="center"/>
    </xf>
    <xf numFmtId="0" fontId="50"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49" fontId="15" fillId="0" borderId="0" applyFont="0" applyFill="0" applyBorder="0" applyAlignment="0" applyProtection="0">
      <alignment vertical="center"/>
    </xf>
    <xf numFmtId="49" fontId="15" fillId="0" borderId="0" applyFont="0" applyFill="0" applyBorder="0" applyAlignment="0" applyProtection="0">
      <alignment vertical="center"/>
    </xf>
    <xf numFmtId="0" fontId="50" fillId="0" borderId="0">
      <alignment vertical="center"/>
    </xf>
    <xf numFmtId="0" fontId="49"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49" fillId="0" borderId="0">
      <alignment vertical="center"/>
    </xf>
    <xf numFmtId="0" fontId="52" fillId="0" borderId="0">
      <alignment vertical="center"/>
    </xf>
    <xf numFmtId="0" fontId="50" fillId="0" borderId="0">
      <alignment vertical="center"/>
    </xf>
    <xf numFmtId="0" fontId="49" fillId="0" borderId="0">
      <alignment vertical="center"/>
    </xf>
    <xf numFmtId="0" fontId="49" fillId="0" borderId="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7" borderId="0" applyNumberFormat="0" applyBorder="0" applyAlignment="0" applyProtection="0">
      <alignment vertical="center"/>
    </xf>
    <xf numFmtId="0" fontId="29" fillId="38" borderId="0" applyNumberFormat="0" applyBorder="0" applyAlignment="0" applyProtection="0">
      <alignment vertical="center"/>
    </xf>
    <xf numFmtId="0" fontId="29" fillId="38" borderId="0" applyNumberFormat="0" applyBorder="0" applyAlignment="0" applyProtection="0">
      <alignment vertical="center"/>
    </xf>
    <xf numFmtId="0" fontId="29" fillId="38"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6"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1"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2"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4" borderId="0" applyNumberFormat="0" applyBorder="0" applyAlignment="0" applyProtection="0">
      <alignment vertical="center"/>
    </xf>
    <xf numFmtId="0" fontId="29" fillId="38" borderId="0" applyNumberFormat="0" applyBorder="0" applyAlignment="0" applyProtection="0">
      <alignment vertical="center"/>
    </xf>
    <xf numFmtId="0" fontId="29" fillId="38" borderId="0" applyNumberFormat="0" applyBorder="0" applyAlignment="0" applyProtection="0">
      <alignment vertical="center"/>
    </xf>
    <xf numFmtId="0" fontId="29" fillId="45" borderId="0" applyNumberFormat="0" applyBorder="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29" fillId="46"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1"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4"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8" borderId="0" applyNumberFormat="0" applyBorder="0" applyAlignment="0" applyProtection="0">
      <alignment vertical="center"/>
    </xf>
    <xf numFmtId="0" fontId="53" fillId="43" borderId="0" applyNumberFormat="0" applyBorder="0" applyAlignment="0" applyProtection="0">
      <alignment vertical="center"/>
    </xf>
    <xf numFmtId="0" fontId="53" fillId="43" borderId="0" applyNumberFormat="0" applyBorder="0" applyAlignment="0" applyProtection="0">
      <alignment vertical="center"/>
    </xf>
    <xf numFmtId="0" fontId="53" fillId="43" borderId="0" applyNumberFormat="0" applyBorder="0" applyAlignment="0" applyProtection="0">
      <alignment vertical="center"/>
    </xf>
    <xf numFmtId="0" fontId="53" fillId="43" borderId="0" applyNumberFormat="0" applyBorder="0" applyAlignment="0" applyProtection="0">
      <alignment vertical="center"/>
    </xf>
    <xf numFmtId="0" fontId="53" fillId="49" borderId="0" applyNumberFormat="0" applyBorder="0" applyAlignment="0" applyProtection="0">
      <alignment vertical="center"/>
    </xf>
    <xf numFmtId="0" fontId="53" fillId="49"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1" borderId="0" applyNumberFormat="0" applyBorder="0" applyAlignment="0" applyProtection="0">
      <alignment vertical="center"/>
    </xf>
    <xf numFmtId="0" fontId="53" fillId="51" borderId="0" applyNumberFormat="0" applyBorder="0" applyAlignment="0" applyProtection="0">
      <alignment vertical="center"/>
    </xf>
    <xf numFmtId="0" fontId="53" fillId="47" borderId="0" applyNumberFormat="0" applyBorder="0" applyAlignment="0" applyProtection="0">
      <alignment vertical="center"/>
    </xf>
    <xf numFmtId="0" fontId="53" fillId="47" borderId="0" applyNumberFormat="0" applyBorder="0" applyAlignment="0" applyProtection="0">
      <alignment vertical="center"/>
    </xf>
    <xf numFmtId="0" fontId="53" fillId="47" borderId="0" applyNumberFormat="0" applyBorder="0" applyAlignment="0" applyProtection="0">
      <alignment vertical="center"/>
    </xf>
    <xf numFmtId="0" fontId="53" fillId="47"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50" fillId="0" borderId="0">
      <alignment vertical="center"/>
      <protection locked="0"/>
    </xf>
    <xf numFmtId="0" fontId="54" fillId="54"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5"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47" borderId="0" applyNumberFormat="0" applyBorder="0" applyAlignment="0" applyProtection="0">
      <alignment vertical="center"/>
    </xf>
    <xf numFmtId="0" fontId="13" fillId="47" borderId="0" applyNumberFormat="0" applyBorder="0" applyAlignment="0" applyProtection="0">
      <alignment vertical="center"/>
    </xf>
    <xf numFmtId="0" fontId="13" fillId="47" borderId="0" applyNumberFormat="0" applyBorder="0" applyAlignment="0" applyProtection="0">
      <alignment vertical="center"/>
    </xf>
    <xf numFmtId="0" fontId="13" fillId="47"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6"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6" borderId="0" applyNumberFormat="0" applyBorder="0" applyAlignment="0" applyProtection="0">
      <alignment vertical="center"/>
    </xf>
    <xf numFmtId="0" fontId="13" fillId="36" borderId="0" applyNumberFormat="0" applyBorder="0" applyAlignment="0" applyProtection="0">
      <alignment vertical="center"/>
    </xf>
    <xf numFmtId="0" fontId="13" fillId="36" borderId="0" applyNumberFormat="0" applyBorder="0" applyAlignment="0" applyProtection="0">
      <alignment vertical="center"/>
    </xf>
    <xf numFmtId="0" fontId="13" fillId="36"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4"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47" borderId="0" applyNumberFormat="0" applyBorder="0" applyAlignment="0" applyProtection="0">
      <alignment vertical="center"/>
    </xf>
    <xf numFmtId="0" fontId="13" fillId="47" borderId="0" applyNumberFormat="0" applyBorder="0" applyAlignment="0" applyProtection="0">
      <alignment vertical="center"/>
    </xf>
    <xf numFmtId="0" fontId="13" fillId="47" borderId="0" applyNumberFormat="0" applyBorder="0" applyAlignment="0" applyProtection="0">
      <alignment vertical="center"/>
    </xf>
    <xf numFmtId="0" fontId="13"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2" borderId="0" applyNumberFormat="0" applyBorder="0" applyAlignment="0" applyProtection="0">
      <alignment vertical="center"/>
    </xf>
    <xf numFmtId="0" fontId="13" fillId="40" borderId="0" applyNumberFormat="0" applyBorder="0" applyAlignment="0" applyProtection="0">
      <alignment vertical="center"/>
    </xf>
    <xf numFmtId="0" fontId="13" fillId="40" borderId="0" applyNumberFormat="0" applyBorder="0" applyAlignment="0" applyProtection="0">
      <alignment vertical="center"/>
    </xf>
    <xf numFmtId="0" fontId="13" fillId="40" borderId="0" applyNumberFormat="0" applyBorder="0" applyAlignment="0" applyProtection="0">
      <alignment vertical="center"/>
    </xf>
    <xf numFmtId="0" fontId="13" fillId="40"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3"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5" fillId="0" borderId="0">
      <alignment horizontal="center" vertical="center" wrapText="1"/>
      <protection locked="0"/>
    </xf>
    <xf numFmtId="0" fontId="56" fillId="42" borderId="24">
      <alignment horizontal="left" vertical="center"/>
      <protection locked="0" hidden="1"/>
    </xf>
    <xf numFmtId="0" fontId="56" fillId="42" borderId="24">
      <alignment horizontal="left" vertical="center"/>
      <protection locked="0" hidden="1"/>
    </xf>
    <xf numFmtId="0" fontId="57" fillId="0" borderId="0" applyNumberFormat="0" applyFill="0" applyBorder="0" applyAlignment="0" applyProtection="0">
      <alignment vertical="center"/>
    </xf>
    <xf numFmtId="176" fontId="15" fillId="0" borderId="0" applyFont="0" applyFill="0" applyBorder="0" applyAlignment="0" applyProtection="0">
      <alignment vertical="center"/>
    </xf>
    <xf numFmtId="177" fontId="58" fillId="0" borderId="0">
      <alignment vertical="center"/>
    </xf>
    <xf numFmtId="178" fontId="15" fillId="0" borderId="0" applyFont="0" applyFill="0" applyBorder="0" applyAlignment="0" applyProtection="0">
      <alignment vertical="center"/>
    </xf>
    <xf numFmtId="179" fontId="15" fillId="0" borderId="0" applyFont="0" applyFill="0" applyBorder="0" applyAlignment="0" applyProtection="0">
      <alignment vertical="center"/>
    </xf>
    <xf numFmtId="180" fontId="15" fillId="0" borderId="0" applyFont="0" applyFill="0" applyBorder="0" applyAlignment="0" applyProtection="0">
      <alignment vertical="center"/>
    </xf>
    <xf numFmtId="181" fontId="58" fillId="0" borderId="0">
      <alignment vertical="center"/>
    </xf>
    <xf numFmtId="15" fontId="59" fillId="0" borderId="0">
      <alignment vertical="center"/>
    </xf>
    <xf numFmtId="15" fontId="59" fillId="0" borderId="0">
      <alignment vertical="center"/>
    </xf>
    <xf numFmtId="15" fontId="59" fillId="0" borderId="0">
      <alignment vertical="center"/>
    </xf>
    <xf numFmtId="15" fontId="59" fillId="0" borderId="0">
      <alignment vertical="center"/>
    </xf>
    <xf numFmtId="182" fontId="58" fillId="0" borderId="0">
      <alignment vertical="center"/>
    </xf>
    <xf numFmtId="0" fontId="60" fillId="47" borderId="0" applyNumberFormat="0" applyBorder="0" applyAlignment="0" applyProtection="0">
      <alignment vertical="center"/>
    </xf>
    <xf numFmtId="0" fontId="61" fillId="0" borderId="25" applyNumberFormat="0" applyAlignment="0" applyProtection="0">
      <alignment horizontal="left" vertical="center"/>
    </xf>
    <xf numFmtId="0" fontId="61" fillId="0" borderId="25" applyNumberFormat="0" applyAlignment="0" applyProtection="0">
      <alignment horizontal="left" vertical="center"/>
    </xf>
    <xf numFmtId="0" fontId="61" fillId="0" borderId="26">
      <alignment horizontal="left" vertical="center"/>
    </xf>
    <xf numFmtId="0" fontId="61" fillId="0" borderId="26">
      <alignment horizontal="left" vertical="center"/>
    </xf>
    <xf numFmtId="0" fontId="61" fillId="0" borderId="26">
      <alignment horizontal="left" vertical="center"/>
    </xf>
    <xf numFmtId="0" fontId="61" fillId="0" borderId="26">
      <alignment horizontal="left" vertical="center"/>
    </xf>
    <xf numFmtId="0" fontId="60" fillId="39" borderId="1" applyNumberFormat="0" applyBorder="0" applyAlignment="0" applyProtection="0">
      <alignment vertical="center"/>
    </xf>
    <xf numFmtId="0" fontId="60" fillId="39" borderId="1" applyNumberFormat="0" applyBorder="0" applyAlignment="0" applyProtection="0">
      <alignment vertical="center"/>
    </xf>
    <xf numFmtId="0" fontId="60" fillId="39" borderId="1" applyNumberFormat="0" applyBorder="0" applyAlignment="0" applyProtection="0">
      <alignment vertical="center"/>
    </xf>
    <xf numFmtId="0" fontId="60" fillId="39" borderId="1" applyNumberFormat="0" applyBorder="0" applyAlignment="0" applyProtection="0">
      <alignment vertical="center"/>
    </xf>
    <xf numFmtId="0" fontId="60" fillId="39" borderId="1" applyNumberFormat="0" applyBorder="0" applyAlignment="0" applyProtection="0">
      <alignment vertical="center"/>
    </xf>
    <xf numFmtId="0" fontId="60" fillId="39" borderId="1" applyNumberFormat="0" applyBorder="0" applyAlignment="0" applyProtection="0">
      <alignment vertical="center"/>
    </xf>
    <xf numFmtId="0" fontId="60" fillId="39" borderId="1" applyNumberFormat="0" applyBorder="0" applyAlignment="0" applyProtection="0">
      <alignment vertical="center"/>
    </xf>
    <xf numFmtId="0" fontId="60" fillId="39" borderId="1" applyNumberFormat="0" applyBorder="0" applyAlignment="0" applyProtection="0">
      <alignment vertical="center"/>
    </xf>
    <xf numFmtId="183" fontId="62" fillId="57" borderId="0">
      <alignment vertical="center"/>
    </xf>
    <xf numFmtId="183" fontId="63" fillId="58" borderId="0">
      <alignment vertical="center"/>
    </xf>
    <xf numFmtId="38" fontId="15" fillId="0" borderId="0" applyFont="0" applyFill="0" applyBorder="0" applyAlignment="0" applyProtection="0">
      <alignment vertical="center"/>
    </xf>
    <xf numFmtId="40" fontId="15" fillId="0" borderId="0" applyFont="0" applyFill="0" applyBorder="0" applyAlignment="0" applyProtection="0">
      <alignment vertical="center"/>
    </xf>
    <xf numFmtId="179" fontId="15" fillId="0" borderId="0" applyFont="0" applyFill="0" applyBorder="0" applyAlignment="0" applyProtection="0">
      <alignment vertical="center"/>
    </xf>
    <xf numFmtId="0" fontId="15" fillId="0" borderId="0" applyFont="0" applyFill="0" applyBorder="0" applyAlignment="0" applyProtection="0">
      <alignment vertical="center"/>
    </xf>
    <xf numFmtId="184" fontId="15" fillId="0" borderId="0" applyFont="0" applyFill="0" applyBorder="0" applyAlignment="0" applyProtection="0">
      <alignment vertical="center"/>
    </xf>
    <xf numFmtId="185" fontId="15" fillId="0" borderId="0" applyFont="0" applyFill="0" applyBorder="0" applyAlignment="0" applyProtection="0">
      <alignment vertical="center"/>
    </xf>
    <xf numFmtId="40" fontId="64" fillId="48" borderId="24">
      <alignment horizontal="centerContinuous" vertical="center"/>
    </xf>
    <xf numFmtId="40" fontId="64" fillId="48" borderId="24">
      <alignment horizontal="centerContinuous" vertical="center"/>
    </xf>
    <xf numFmtId="186" fontId="15" fillId="0" borderId="0" applyFont="0" applyFill="0" applyBorder="0" applyAlignment="0" applyProtection="0">
      <alignment vertical="center"/>
    </xf>
    <xf numFmtId="179" fontId="15" fillId="0" borderId="0" applyFont="0" applyFill="0" applyBorder="0" applyAlignment="0" applyProtection="0">
      <alignment vertical="center"/>
    </xf>
    <xf numFmtId="0" fontId="58" fillId="0" borderId="0">
      <alignment vertical="center"/>
    </xf>
    <xf numFmtId="37" fontId="65" fillId="0" borderId="0">
      <alignment vertical="center"/>
    </xf>
    <xf numFmtId="37" fontId="65" fillId="0" borderId="0">
      <alignment vertical="center"/>
    </xf>
    <xf numFmtId="37" fontId="65" fillId="0" borderId="0">
      <alignment vertical="center"/>
    </xf>
    <xf numFmtId="37" fontId="65" fillId="0" borderId="0">
      <alignment vertical="center"/>
    </xf>
    <xf numFmtId="0" fontId="66" fillId="0" borderId="0">
      <alignment vertical="top"/>
      <protection locked="0"/>
    </xf>
    <xf numFmtId="187" fontId="52" fillId="0" borderId="0">
      <alignment vertical="center"/>
    </xf>
    <xf numFmtId="0" fontId="50" fillId="0" borderId="0">
      <alignment vertical="center"/>
    </xf>
    <xf numFmtId="14" fontId="55" fillId="0" borderId="0">
      <alignment horizontal="center" vertical="center" wrapText="1"/>
      <protection locked="0"/>
    </xf>
    <xf numFmtId="10" fontId="15" fillId="0" borderId="0" applyFont="0" applyFill="0" applyBorder="0" applyAlignment="0" applyProtection="0">
      <alignment vertical="center"/>
    </xf>
    <xf numFmtId="10" fontId="15" fillId="0" borderId="0" applyFont="0" applyFill="0" applyBorder="0" applyAlignment="0" applyProtection="0">
      <alignment vertical="center"/>
    </xf>
    <xf numFmtId="9" fontId="15" fillId="0" borderId="0" applyFont="0" applyFill="0" applyBorder="0" applyAlignment="0" applyProtection="0">
      <alignment vertical="center"/>
    </xf>
    <xf numFmtId="188" fontId="15" fillId="0" borderId="0" applyFont="0" applyFill="0" applyProtection="0">
      <alignment vertical="center"/>
    </xf>
    <xf numFmtId="0" fontId="15" fillId="0" borderId="0" applyNumberFormat="0" applyFont="0" applyFill="0" applyBorder="0" applyAlignment="0" applyProtection="0">
      <alignment horizontal="left" vertical="center"/>
    </xf>
    <xf numFmtId="0" fontId="15" fillId="0" borderId="0" applyNumberFormat="0" applyFont="0" applyFill="0" applyBorder="0" applyAlignment="0" applyProtection="0">
      <alignment horizontal="left" vertical="center"/>
    </xf>
    <xf numFmtId="15" fontId="15" fillId="0" borderId="0" applyFont="0" applyFill="0" applyBorder="0" applyAlignment="0" applyProtection="0">
      <alignment vertical="center"/>
    </xf>
    <xf numFmtId="15" fontId="15" fillId="0" borderId="0" applyFont="0" applyFill="0" applyBorder="0" applyAlignment="0" applyProtection="0">
      <alignment vertical="center"/>
    </xf>
    <xf numFmtId="4" fontId="15" fillId="0" borderId="0" applyFont="0" applyFill="0" applyBorder="0" applyAlignment="0" applyProtection="0">
      <alignment vertical="center"/>
    </xf>
    <xf numFmtId="4" fontId="15" fillId="0" borderId="0" applyFont="0" applyFill="0" applyBorder="0" applyAlignment="0" applyProtection="0">
      <alignment vertical="center"/>
    </xf>
    <xf numFmtId="0" fontId="57" fillId="0" borderId="27">
      <alignment horizontal="center" vertical="center"/>
    </xf>
    <xf numFmtId="0" fontId="57" fillId="0" borderId="27">
      <alignment horizontal="center" vertical="center"/>
    </xf>
    <xf numFmtId="0" fontId="57" fillId="0" borderId="27">
      <alignment horizontal="center" vertical="center"/>
    </xf>
    <xf numFmtId="0" fontId="57" fillId="0" borderId="27">
      <alignment horizontal="center" vertical="center"/>
    </xf>
    <xf numFmtId="0" fontId="57" fillId="0" borderId="27">
      <alignment horizontal="center" vertical="center"/>
    </xf>
    <xf numFmtId="0" fontId="57" fillId="0" borderId="27">
      <alignment horizontal="center" vertical="center"/>
    </xf>
    <xf numFmtId="0" fontId="57" fillId="0" borderId="27">
      <alignment horizontal="center" vertical="center"/>
    </xf>
    <xf numFmtId="0" fontId="57" fillId="0" borderId="27">
      <alignment horizontal="center" vertical="center"/>
    </xf>
    <xf numFmtId="0" fontId="57" fillId="0" borderId="27">
      <alignment horizontal="center" vertical="center"/>
    </xf>
    <xf numFmtId="0" fontId="57" fillId="0" borderId="27">
      <alignment horizontal="center" vertical="center"/>
    </xf>
    <xf numFmtId="0" fontId="57" fillId="0" borderId="27">
      <alignment horizontal="center" vertical="center"/>
    </xf>
    <xf numFmtId="0" fontId="57" fillId="0" borderId="27">
      <alignment horizontal="center" vertical="center"/>
    </xf>
    <xf numFmtId="3" fontId="15" fillId="0" borderId="0" applyFont="0" applyFill="0" applyBorder="0" applyAlignment="0" applyProtection="0">
      <alignment vertical="center"/>
    </xf>
    <xf numFmtId="3" fontId="15" fillId="0" borderId="0" applyFont="0" applyFill="0" applyBorder="0" applyAlignment="0" applyProtection="0">
      <alignment vertical="center"/>
    </xf>
    <xf numFmtId="0" fontId="15" fillId="59" borderId="0" applyNumberFormat="0" applyFont="0" applyBorder="0" applyAlignment="0" applyProtection="0">
      <alignment vertical="center"/>
    </xf>
    <xf numFmtId="0" fontId="15" fillId="59" borderId="0" applyNumberFormat="0" applyFont="0" applyBorder="0" applyAlignment="0" applyProtection="0">
      <alignment vertical="center"/>
    </xf>
    <xf numFmtId="0" fontId="15" fillId="0" borderId="0" applyNumberFormat="0" applyFill="0" applyBorder="0" applyAlignment="0" applyProtection="0">
      <alignment vertical="center"/>
    </xf>
    <xf numFmtId="0" fontId="67" fillId="60" borderId="28">
      <alignment vertical="center"/>
      <protection locked="0"/>
    </xf>
    <xf numFmtId="0" fontId="67" fillId="60" borderId="28">
      <alignment vertical="center"/>
      <protection locked="0"/>
    </xf>
    <xf numFmtId="0" fontId="68" fillId="0" borderId="0">
      <alignment vertical="center"/>
    </xf>
    <xf numFmtId="0" fontId="67" fillId="60" borderId="28">
      <alignment vertical="center"/>
      <protection locked="0"/>
    </xf>
    <xf numFmtId="0" fontId="67" fillId="60" borderId="28">
      <alignment vertical="center"/>
      <protection locked="0"/>
    </xf>
    <xf numFmtId="0" fontId="67" fillId="60" borderId="28">
      <alignment vertical="center"/>
      <protection locked="0"/>
    </xf>
    <xf numFmtId="0" fontId="67" fillId="60" borderId="28">
      <alignment vertical="center"/>
      <protection locked="0"/>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189" fontId="15" fillId="0" borderId="0" applyFont="0" applyFill="0" applyBorder="0" applyAlignment="0" applyProtection="0">
      <alignment vertical="center"/>
    </xf>
    <xf numFmtId="190" fontId="15" fillId="0" borderId="0" applyFont="0" applyFill="0" applyBorder="0" applyAlignment="0" applyProtection="0">
      <alignment vertical="center"/>
    </xf>
    <xf numFmtId="0" fontId="52" fillId="0" borderId="7" applyNumberFormat="0" applyFill="0" applyProtection="0">
      <alignment horizontal="right" vertical="center"/>
    </xf>
    <xf numFmtId="0" fontId="52" fillId="0" borderId="7" applyNumberFormat="0" applyFill="0" applyProtection="0">
      <alignment horizontal="right" vertical="center"/>
    </xf>
    <xf numFmtId="0" fontId="52" fillId="0" borderId="7" applyNumberFormat="0" applyFill="0" applyProtection="0">
      <alignment horizontal="right" vertical="center"/>
    </xf>
    <xf numFmtId="0" fontId="52" fillId="0" borderId="7" applyNumberFormat="0" applyFill="0" applyProtection="0">
      <alignment horizontal="right" vertical="center"/>
    </xf>
    <xf numFmtId="0" fontId="52" fillId="0" borderId="7" applyNumberFormat="0" applyFill="0" applyProtection="0">
      <alignment horizontal="right" vertical="center"/>
    </xf>
    <xf numFmtId="0" fontId="52" fillId="0" borderId="7" applyNumberFormat="0" applyFill="0" applyProtection="0">
      <alignment horizontal="right" vertical="center"/>
    </xf>
    <xf numFmtId="0" fontId="52" fillId="0" borderId="7" applyNumberFormat="0" applyFill="0" applyProtection="0">
      <alignment horizontal="right" vertical="center"/>
    </xf>
    <xf numFmtId="0" fontId="52" fillId="0" borderId="7" applyNumberFormat="0" applyFill="0" applyProtection="0">
      <alignment horizontal="right" vertical="center"/>
    </xf>
    <xf numFmtId="0" fontId="69" fillId="0" borderId="29" applyNumberFormat="0" applyFill="0" applyAlignment="0" applyProtection="0">
      <alignment vertical="center"/>
    </xf>
    <xf numFmtId="0" fontId="69" fillId="0" borderId="29" applyNumberFormat="0" applyFill="0" applyAlignment="0" applyProtection="0">
      <alignment vertical="center"/>
    </xf>
    <xf numFmtId="0" fontId="70" fillId="0" borderId="30" applyNumberFormat="0" applyFill="0" applyAlignment="0" applyProtection="0">
      <alignment vertical="center"/>
    </xf>
    <xf numFmtId="0" fontId="70" fillId="0" borderId="30" applyNumberFormat="0" applyFill="0" applyAlignment="0" applyProtection="0">
      <alignment vertical="center"/>
    </xf>
    <xf numFmtId="0" fontId="70" fillId="0" borderId="30" applyNumberFormat="0" applyFill="0" applyAlignment="0" applyProtection="0">
      <alignment vertical="center"/>
    </xf>
    <xf numFmtId="0" fontId="70" fillId="0" borderId="30" applyNumberFormat="0" applyFill="0" applyAlignment="0" applyProtection="0">
      <alignment vertical="center"/>
    </xf>
    <xf numFmtId="0" fontId="70" fillId="0" borderId="30" applyNumberFormat="0" applyFill="0" applyAlignment="0" applyProtection="0">
      <alignment vertical="center"/>
    </xf>
    <xf numFmtId="0" fontId="70" fillId="0" borderId="30" applyNumberFormat="0" applyFill="0" applyAlignment="0" applyProtection="0">
      <alignment vertical="center"/>
    </xf>
    <xf numFmtId="0" fontId="70" fillId="0" borderId="30" applyNumberFormat="0" applyFill="0" applyAlignment="0" applyProtection="0">
      <alignment vertical="center"/>
    </xf>
    <xf numFmtId="0" fontId="70" fillId="0" borderId="30" applyNumberFormat="0" applyFill="0" applyAlignment="0" applyProtection="0">
      <alignment vertical="center"/>
    </xf>
    <xf numFmtId="0" fontId="70" fillId="0" borderId="30" applyNumberFormat="0" applyFill="0" applyAlignment="0" applyProtection="0">
      <alignment vertical="center"/>
    </xf>
    <xf numFmtId="0" fontId="70" fillId="0" borderId="30" applyNumberFormat="0" applyFill="0" applyAlignment="0" applyProtection="0">
      <alignment vertical="center"/>
    </xf>
    <xf numFmtId="0" fontId="70" fillId="0" borderId="30" applyNumberFormat="0" applyFill="0" applyAlignment="0" applyProtection="0">
      <alignment vertical="center"/>
    </xf>
    <xf numFmtId="0" fontId="70" fillId="0" borderId="30" applyNumberFormat="0" applyFill="0" applyAlignment="0" applyProtection="0">
      <alignment vertical="center"/>
    </xf>
    <xf numFmtId="0" fontId="70" fillId="0" borderId="30" applyNumberFormat="0" applyFill="0" applyAlignment="0" applyProtection="0">
      <alignment vertical="center"/>
    </xf>
    <xf numFmtId="0" fontId="70" fillId="0" borderId="30" applyNumberFormat="0" applyFill="0" applyAlignment="0" applyProtection="0">
      <alignment vertical="center"/>
    </xf>
    <xf numFmtId="0" fontId="70" fillId="0" borderId="30" applyNumberFormat="0" applyFill="0" applyAlignment="0" applyProtection="0">
      <alignment vertical="center"/>
    </xf>
    <xf numFmtId="0" fontId="70" fillId="0" borderId="30" applyNumberFormat="0" applyFill="0" applyAlignment="0" applyProtection="0">
      <alignment vertical="center"/>
    </xf>
    <xf numFmtId="0" fontId="70" fillId="0" borderId="30" applyNumberFormat="0" applyFill="0" applyAlignment="0" applyProtection="0">
      <alignment vertical="center"/>
    </xf>
    <xf numFmtId="0" fontId="70" fillId="0" borderId="30" applyNumberFormat="0" applyFill="0" applyAlignment="0" applyProtection="0">
      <alignment vertical="center"/>
    </xf>
    <xf numFmtId="0" fontId="71" fillId="0" borderId="0" applyNumberFormat="0" applyFill="0" applyBorder="0" applyAlignment="0" applyProtection="0">
      <alignment vertical="center"/>
    </xf>
    <xf numFmtId="0" fontId="72" fillId="0" borderId="31" applyNumberFormat="0" applyFill="0" applyAlignment="0" applyProtection="0">
      <alignment vertical="center"/>
    </xf>
    <xf numFmtId="0" fontId="72" fillId="0" borderId="31" applyNumberFormat="0" applyFill="0" applyAlignment="0" applyProtection="0">
      <alignment vertical="center"/>
    </xf>
    <xf numFmtId="0" fontId="73" fillId="0" borderId="32" applyNumberFormat="0" applyFill="0" applyAlignment="0" applyProtection="0">
      <alignment vertical="center"/>
    </xf>
    <xf numFmtId="0" fontId="73" fillId="0" borderId="32" applyNumberFormat="0" applyFill="0" applyAlignment="0" applyProtection="0">
      <alignment vertical="center"/>
    </xf>
    <xf numFmtId="0" fontId="73" fillId="0" borderId="32" applyNumberFormat="0" applyFill="0" applyAlignment="0" applyProtection="0">
      <alignment vertical="center"/>
    </xf>
    <xf numFmtId="0" fontId="73" fillId="0" borderId="32" applyNumberFormat="0" applyFill="0" applyAlignment="0" applyProtection="0">
      <alignment vertical="center"/>
    </xf>
    <xf numFmtId="0" fontId="73" fillId="0" borderId="32" applyNumberFormat="0" applyFill="0" applyAlignment="0" applyProtection="0">
      <alignment vertical="center"/>
    </xf>
    <xf numFmtId="0" fontId="73" fillId="0" borderId="32" applyNumberFormat="0" applyFill="0" applyAlignment="0" applyProtection="0">
      <alignment vertical="center"/>
    </xf>
    <xf numFmtId="0" fontId="73" fillId="0" borderId="32" applyNumberFormat="0" applyFill="0" applyAlignment="0" applyProtection="0">
      <alignment vertical="center"/>
    </xf>
    <xf numFmtId="0" fontId="73" fillId="0" borderId="32" applyNumberFormat="0" applyFill="0" applyAlignment="0" applyProtection="0">
      <alignment vertical="center"/>
    </xf>
    <xf numFmtId="0" fontId="73" fillId="0" borderId="32" applyNumberFormat="0" applyFill="0" applyAlignment="0" applyProtection="0">
      <alignment vertical="center"/>
    </xf>
    <xf numFmtId="0" fontId="73" fillId="0" borderId="32" applyNumberFormat="0" applyFill="0" applyAlignment="0" applyProtection="0">
      <alignment vertical="center"/>
    </xf>
    <xf numFmtId="0" fontId="73" fillId="0" borderId="32" applyNumberFormat="0" applyFill="0" applyAlignment="0" applyProtection="0">
      <alignment vertical="center"/>
    </xf>
    <xf numFmtId="0" fontId="73" fillId="0" borderId="32" applyNumberFormat="0" applyFill="0" applyAlignment="0" applyProtection="0">
      <alignment vertical="center"/>
    </xf>
    <xf numFmtId="0" fontId="73" fillId="0" borderId="32" applyNumberFormat="0" applyFill="0" applyAlignment="0" applyProtection="0">
      <alignment vertical="center"/>
    </xf>
    <xf numFmtId="0" fontId="73" fillId="0" borderId="32" applyNumberFormat="0" applyFill="0" applyAlignment="0" applyProtection="0">
      <alignment vertical="center"/>
    </xf>
    <xf numFmtId="0" fontId="73" fillId="0" borderId="32" applyNumberFormat="0" applyFill="0" applyAlignment="0" applyProtection="0">
      <alignment vertical="center"/>
    </xf>
    <xf numFmtId="0" fontId="73" fillId="0" borderId="32" applyNumberFormat="0" applyFill="0" applyAlignment="0" applyProtection="0">
      <alignment vertical="center"/>
    </xf>
    <xf numFmtId="0" fontId="73" fillId="0" borderId="32" applyNumberFormat="0" applyFill="0" applyAlignment="0" applyProtection="0">
      <alignment vertical="center"/>
    </xf>
    <xf numFmtId="0" fontId="73" fillId="0" borderId="32" applyNumberFormat="0" applyFill="0" applyAlignment="0" applyProtection="0">
      <alignment vertical="center"/>
    </xf>
    <xf numFmtId="0" fontId="74" fillId="0" borderId="33" applyNumberFormat="0" applyFill="0" applyAlignment="0" applyProtection="0">
      <alignment vertical="center"/>
    </xf>
    <xf numFmtId="0" fontId="74" fillId="0" borderId="33" applyNumberFormat="0" applyFill="0" applyAlignment="0" applyProtection="0">
      <alignment vertical="center"/>
    </xf>
    <xf numFmtId="0" fontId="75" fillId="0" borderId="34" applyNumberFormat="0" applyFill="0" applyAlignment="0" applyProtection="0">
      <alignment vertical="center"/>
    </xf>
    <xf numFmtId="0" fontId="75" fillId="0" borderId="34" applyNumberFormat="0" applyFill="0" applyAlignment="0" applyProtection="0">
      <alignment vertical="center"/>
    </xf>
    <xf numFmtId="0" fontId="75" fillId="0" borderId="34" applyNumberFormat="0" applyFill="0" applyAlignment="0" applyProtection="0">
      <alignment vertical="center"/>
    </xf>
    <xf numFmtId="0" fontId="75" fillId="0" borderId="34" applyNumberFormat="0" applyFill="0" applyAlignment="0" applyProtection="0">
      <alignment vertical="center"/>
    </xf>
    <xf numFmtId="0" fontId="75" fillId="0" borderId="34" applyNumberFormat="0" applyFill="0" applyAlignment="0" applyProtection="0">
      <alignment vertical="center"/>
    </xf>
    <xf numFmtId="0" fontId="75" fillId="0" borderId="34" applyNumberFormat="0" applyFill="0" applyAlignment="0" applyProtection="0">
      <alignment vertical="center"/>
    </xf>
    <xf numFmtId="0" fontId="75" fillId="0" borderId="34" applyNumberFormat="0" applyFill="0" applyAlignment="0" applyProtection="0">
      <alignment vertical="center"/>
    </xf>
    <xf numFmtId="0" fontId="75" fillId="0" borderId="34" applyNumberFormat="0" applyFill="0" applyAlignment="0" applyProtection="0">
      <alignment vertical="center"/>
    </xf>
    <xf numFmtId="0" fontId="75" fillId="0" borderId="34" applyNumberFormat="0" applyFill="0" applyAlignment="0" applyProtection="0">
      <alignment vertical="center"/>
    </xf>
    <xf numFmtId="0" fontId="75" fillId="0" borderId="34" applyNumberFormat="0" applyFill="0" applyAlignment="0" applyProtection="0">
      <alignment vertical="center"/>
    </xf>
    <xf numFmtId="0" fontId="75" fillId="0" borderId="34" applyNumberFormat="0" applyFill="0" applyAlignment="0" applyProtection="0">
      <alignment vertical="center"/>
    </xf>
    <xf numFmtId="0" fontId="75" fillId="0" borderId="34" applyNumberFormat="0" applyFill="0" applyAlignment="0" applyProtection="0">
      <alignment vertical="center"/>
    </xf>
    <xf numFmtId="0" fontId="75" fillId="0" borderId="34" applyNumberFormat="0" applyFill="0" applyAlignment="0" applyProtection="0">
      <alignment vertical="center"/>
    </xf>
    <xf numFmtId="0" fontId="75" fillId="0" borderId="34" applyNumberFormat="0" applyFill="0" applyAlignment="0" applyProtection="0">
      <alignment vertical="center"/>
    </xf>
    <xf numFmtId="0" fontId="75" fillId="0" borderId="34" applyNumberFormat="0" applyFill="0" applyAlignment="0" applyProtection="0">
      <alignment vertical="center"/>
    </xf>
    <xf numFmtId="0" fontId="75" fillId="0" borderId="34" applyNumberFormat="0" applyFill="0" applyAlignment="0" applyProtection="0">
      <alignment vertical="center"/>
    </xf>
    <xf numFmtId="0" fontId="75" fillId="0" borderId="34" applyNumberFormat="0" applyFill="0" applyAlignment="0" applyProtection="0">
      <alignment vertical="center"/>
    </xf>
    <xf numFmtId="0" fontId="75" fillId="0" borderId="34" applyNumberFormat="0" applyFill="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7" fillId="0" borderId="7" applyNumberFormat="0" applyFill="0" applyProtection="0">
      <alignment horizontal="center" vertical="center"/>
    </xf>
    <xf numFmtId="0" fontId="77" fillId="0" borderId="7" applyNumberFormat="0" applyFill="0" applyProtection="0">
      <alignment horizontal="center" vertical="center"/>
    </xf>
    <xf numFmtId="0" fontId="77" fillId="0" borderId="7" applyNumberFormat="0" applyFill="0" applyProtection="0">
      <alignment horizontal="center" vertical="center"/>
    </xf>
    <xf numFmtId="0" fontId="77" fillId="0" borderId="7" applyNumberFormat="0" applyFill="0" applyProtection="0">
      <alignment horizontal="center" vertical="center"/>
    </xf>
    <xf numFmtId="0" fontId="77" fillId="0" borderId="7" applyNumberFormat="0" applyFill="0" applyProtection="0">
      <alignment horizontal="center" vertical="center"/>
    </xf>
    <xf numFmtId="0" fontId="77" fillId="0" borderId="7" applyNumberFormat="0" applyFill="0" applyProtection="0">
      <alignment horizontal="center" vertical="center"/>
    </xf>
    <xf numFmtId="0" fontId="77" fillId="0" borderId="7" applyNumberFormat="0" applyFill="0" applyProtection="0">
      <alignment horizontal="center" vertical="center"/>
    </xf>
    <xf numFmtId="0" fontId="77" fillId="0" borderId="7" applyNumberFormat="0" applyFill="0" applyProtection="0">
      <alignment horizontal="center"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9" fillId="0" borderId="35" applyNumberFormat="0" applyFill="0" applyProtection="0">
      <alignment horizontal="center" vertical="center"/>
    </xf>
    <xf numFmtId="0" fontId="79" fillId="0" borderId="35" applyNumberFormat="0" applyFill="0" applyProtection="0">
      <alignment horizontal="center" vertical="center"/>
    </xf>
    <xf numFmtId="0" fontId="79" fillId="0" borderId="35" applyNumberFormat="0" applyFill="0" applyProtection="0">
      <alignment horizontal="center" vertical="center"/>
    </xf>
    <xf numFmtId="0" fontId="79" fillId="0" borderId="35" applyNumberFormat="0" applyFill="0" applyProtection="0">
      <alignment horizontal="center" vertical="center"/>
    </xf>
    <xf numFmtId="0" fontId="79" fillId="0" borderId="35" applyNumberFormat="0" applyFill="0" applyProtection="0">
      <alignment horizontal="center" vertical="center"/>
    </xf>
    <xf numFmtId="0" fontId="79" fillId="0" borderId="35" applyNumberFormat="0" applyFill="0" applyProtection="0">
      <alignment horizontal="center" vertical="center"/>
    </xf>
    <xf numFmtId="0" fontId="79" fillId="0" borderId="35" applyNumberFormat="0" applyFill="0" applyProtection="0">
      <alignment horizontal="center" vertical="center"/>
    </xf>
    <xf numFmtId="0" fontId="79" fillId="0" borderId="35" applyNumberFormat="0" applyFill="0" applyProtection="0">
      <alignment horizontal="center"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1" fillId="41" borderId="0" applyNumberFormat="0" applyBorder="0" applyAlignment="0" applyProtection="0">
      <alignment vertical="center"/>
    </xf>
    <xf numFmtId="0" fontId="81" fillId="41" borderId="0" applyNumberFormat="0" applyBorder="0" applyAlignment="0" applyProtection="0">
      <alignment vertical="center"/>
    </xf>
    <xf numFmtId="0" fontId="81" fillId="41" borderId="0" applyNumberFormat="0" applyBorder="0" applyAlignment="0" applyProtection="0">
      <alignment vertical="center"/>
    </xf>
    <xf numFmtId="0" fontId="81" fillId="41" borderId="0" applyNumberFormat="0" applyBorder="0" applyAlignment="0" applyProtection="0">
      <alignment vertical="center"/>
    </xf>
    <xf numFmtId="0" fontId="80" fillId="41" borderId="0" applyNumberFormat="0" applyBorder="0" applyAlignment="0" applyProtection="0">
      <alignment vertical="center"/>
    </xf>
    <xf numFmtId="0" fontId="80" fillId="41" borderId="0" applyNumberFormat="0" applyBorder="0" applyAlignment="0" applyProtection="0">
      <alignment vertical="center"/>
    </xf>
    <xf numFmtId="0" fontId="80" fillId="41" borderId="0" applyNumberFormat="0" applyBorder="0" applyAlignment="0" applyProtection="0">
      <alignment vertical="center"/>
    </xf>
    <xf numFmtId="0" fontId="80" fillId="41" borderId="0" applyNumberFormat="0" applyBorder="0" applyAlignment="0" applyProtection="0">
      <alignment vertical="center"/>
    </xf>
    <xf numFmtId="0" fontId="80" fillId="41" borderId="0" applyNumberFormat="0" applyBorder="0" applyAlignment="0" applyProtection="0">
      <alignment vertical="center"/>
    </xf>
    <xf numFmtId="0" fontId="80" fillId="41" borderId="0" applyNumberFormat="0" applyBorder="0" applyAlignment="0" applyProtection="0">
      <alignment vertical="center"/>
    </xf>
    <xf numFmtId="0" fontId="80" fillId="41" borderId="0" applyNumberFormat="0" applyBorder="0" applyAlignment="0" applyProtection="0">
      <alignment vertical="center"/>
    </xf>
    <xf numFmtId="0" fontId="80" fillId="41" borderId="0" applyNumberFormat="0" applyBorder="0" applyAlignment="0" applyProtection="0">
      <alignment vertical="center"/>
    </xf>
    <xf numFmtId="0" fontId="80" fillId="41" borderId="0" applyNumberFormat="0" applyBorder="0" applyAlignment="0" applyProtection="0">
      <alignment vertical="center"/>
    </xf>
    <xf numFmtId="0" fontId="80" fillId="41" borderId="0" applyNumberFormat="0" applyBorder="0" applyAlignment="0" applyProtection="0">
      <alignment vertical="center"/>
    </xf>
    <xf numFmtId="0" fontId="80" fillId="41" borderId="0" applyNumberFormat="0" applyBorder="0" applyAlignment="0" applyProtection="0">
      <alignment vertical="center"/>
    </xf>
    <xf numFmtId="0" fontId="80" fillId="41" borderId="0" applyNumberFormat="0" applyBorder="0" applyAlignment="0" applyProtection="0">
      <alignment vertical="center"/>
    </xf>
    <xf numFmtId="0" fontId="80" fillId="41" borderId="0" applyNumberFormat="0" applyBorder="0" applyAlignment="0" applyProtection="0">
      <alignment vertical="center"/>
    </xf>
    <xf numFmtId="0" fontId="80" fillId="41" borderId="0" applyNumberFormat="0" applyBorder="0" applyAlignment="0" applyProtection="0">
      <alignment vertical="center"/>
    </xf>
    <xf numFmtId="0" fontId="80" fillId="41" borderId="0" applyNumberFormat="0" applyBorder="0" applyAlignment="0" applyProtection="0">
      <alignment vertical="center"/>
    </xf>
    <xf numFmtId="0" fontId="80" fillId="41" borderId="0" applyNumberFormat="0" applyBorder="0" applyAlignment="0" applyProtection="0">
      <alignment vertical="center"/>
    </xf>
    <xf numFmtId="0" fontId="81" fillId="38" borderId="0" applyNumberFormat="0" applyBorder="0" applyAlignment="0" applyProtection="0">
      <alignment vertical="center"/>
    </xf>
    <xf numFmtId="0" fontId="81" fillId="38" borderId="0" applyNumberFormat="0" applyBorder="0" applyAlignment="0" applyProtection="0">
      <alignment vertical="center"/>
    </xf>
    <xf numFmtId="0" fontId="81" fillId="38" borderId="0" applyNumberFormat="0" applyBorder="0" applyAlignment="0" applyProtection="0">
      <alignment vertical="center"/>
    </xf>
    <xf numFmtId="0" fontId="81" fillId="38" borderId="0" applyNumberFormat="0" applyBorder="0" applyAlignment="0" applyProtection="0">
      <alignment vertical="center"/>
    </xf>
    <xf numFmtId="0" fontId="81" fillId="38" borderId="0" applyNumberFormat="0" applyBorder="0" applyAlignment="0" applyProtection="0">
      <alignment vertical="center"/>
    </xf>
    <xf numFmtId="0" fontId="81" fillId="38" borderId="0" applyNumberFormat="0" applyBorder="0" applyAlignment="0" applyProtection="0">
      <alignment vertical="center"/>
    </xf>
    <xf numFmtId="0" fontId="81" fillId="38" borderId="0" applyNumberFormat="0" applyBorder="0" applyAlignment="0" applyProtection="0">
      <alignment vertical="center"/>
    </xf>
    <xf numFmtId="0" fontId="81" fillId="38"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0" fillId="41" borderId="0" applyNumberFormat="0" applyBorder="0" applyAlignment="0" applyProtection="0">
      <alignment vertical="center"/>
    </xf>
    <xf numFmtId="0" fontId="80" fillId="41" borderId="0" applyNumberFormat="0" applyBorder="0" applyAlignment="0" applyProtection="0">
      <alignment vertical="center"/>
    </xf>
    <xf numFmtId="0" fontId="80" fillId="41" borderId="0" applyNumberFormat="0" applyBorder="0" applyAlignment="0" applyProtection="0">
      <alignment vertical="center"/>
    </xf>
    <xf numFmtId="0" fontId="80" fillId="41"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9" fillId="0" borderId="0">
      <alignment vertical="center"/>
    </xf>
    <xf numFmtId="0" fontId="2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9" fillId="0" borderId="0">
      <alignment vertical="center"/>
    </xf>
    <xf numFmtId="0" fontId="15" fillId="0" borderId="0">
      <alignment vertical="center"/>
    </xf>
    <xf numFmtId="0" fontId="15" fillId="0" borderId="0">
      <alignment vertical="center"/>
    </xf>
    <xf numFmtId="0" fontId="83" fillId="0" borderId="0">
      <alignment vertical="center"/>
    </xf>
    <xf numFmtId="0" fontId="83"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4" fillId="0" borderId="0">
      <alignment vertical="center"/>
    </xf>
    <xf numFmtId="0" fontId="84" fillId="0" borderId="0">
      <alignment vertical="center"/>
    </xf>
    <xf numFmtId="0" fontId="15" fillId="0" borderId="0">
      <alignment vertical="center"/>
    </xf>
    <xf numFmtId="0" fontId="15" fillId="0" borderId="0">
      <alignment vertical="center"/>
    </xf>
    <xf numFmtId="0" fontId="8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4" fillId="0" borderId="0">
      <alignment vertical="center"/>
    </xf>
    <xf numFmtId="0" fontId="8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9" fillId="0" borderId="0">
      <alignment vertical="center"/>
    </xf>
    <xf numFmtId="0" fontId="2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9" fillId="0" borderId="0">
      <alignment vertical="center"/>
    </xf>
    <xf numFmtId="0" fontId="29" fillId="0" borderId="0">
      <alignment vertical="center"/>
    </xf>
    <xf numFmtId="0" fontId="15" fillId="0" borderId="0">
      <alignment vertical="center"/>
    </xf>
    <xf numFmtId="0" fontId="15" fillId="0" borderId="0">
      <alignment vertical="center"/>
    </xf>
    <xf numFmtId="0" fontId="29" fillId="0" borderId="0">
      <alignment vertical="center"/>
    </xf>
    <xf numFmtId="0" fontId="2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2" fillId="0" borderId="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5" fillId="0" borderId="0">
      <alignment vertical="center"/>
    </xf>
    <xf numFmtId="0" fontId="15" fillId="0" borderId="0">
      <alignment vertical="center"/>
    </xf>
    <xf numFmtId="0" fontId="29" fillId="0" borderId="0">
      <alignment vertical="center"/>
    </xf>
    <xf numFmtId="0" fontId="2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2" fillId="0" borderId="0">
      <alignment vertical="center"/>
    </xf>
    <xf numFmtId="0" fontId="15" fillId="0" borderId="0">
      <alignment vertical="center"/>
    </xf>
    <xf numFmtId="0" fontId="15" fillId="0" borderId="0">
      <alignment vertical="center"/>
    </xf>
    <xf numFmtId="0" fontId="2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9" fillId="0" borderId="0">
      <alignment vertical="center"/>
    </xf>
    <xf numFmtId="0" fontId="29" fillId="0" borderId="0">
      <alignment vertical="center"/>
    </xf>
    <xf numFmtId="0" fontId="15" fillId="0" borderId="0">
      <alignment vertical="center"/>
    </xf>
    <xf numFmtId="0" fontId="15" fillId="0" borderId="0">
      <alignment vertical="center"/>
    </xf>
    <xf numFmtId="0" fontId="15"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84" fillId="0" borderId="0" applyAlignment="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9" fillId="0" borderId="0">
      <alignment vertical="center"/>
    </xf>
    <xf numFmtId="0" fontId="29" fillId="0" borderId="0">
      <alignment vertical="center"/>
    </xf>
    <xf numFmtId="0" fontId="15" fillId="0" borderId="0">
      <alignment vertical="center"/>
    </xf>
    <xf numFmtId="0" fontId="15" fillId="0" borderId="0">
      <alignment vertical="center"/>
    </xf>
    <xf numFmtId="0" fontId="15" fillId="0" borderId="0"/>
    <xf numFmtId="0" fontId="15" fillId="0" borderId="0"/>
    <xf numFmtId="0" fontId="15" fillId="0" borderId="0">
      <alignment vertical="center"/>
    </xf>
    <xf numFmtId="0" fontId="15" fillId="0" borderId="0">
      <alignment vertical="center"/>
    </xf>
    <xf numFmtId="0" fontId="29" fillId="0" borderId="0">
      <alignment vertical="center"/>
    </xf>
    <xf numFmtId="0" fontId="29" fillId="0" borderId="0">
      <alignment vertical="center"/>
    </xf>
    <xf numFmtId="0" fontId="84" fillId="0" borderId="0">
      <alignment vertical="center"/>
    </xf>
    <xf numFmtId="0" fontId="84" fillId="0" borderId="0">
      <alignment vertical="center"/>
    </xf>
    <xf numFmtId="0" fontId="84" fillId="0" borderId="0">
      <alignment vertical="center"/>
    </xf>
    <xf numFmtId="0" fontId="8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9" fillId="0" borderId="0">
      <alignment vertical="center"/>
    </xf>
    <xf numFmtId="0" fontId="29" fillId="0" borderId="0">
      <alignment vertical="center"/>
    </xf>
    <xf numFmtId="0" fontId="15" fillId="0" borderId="0">
      <alignment vertical="center"/>
    </xf>
    <xf numFmtId="0" fontId="15" fillId="0" borderId="0">
      <alignment vertical="center"/>
    </xf>
    <xf numFmtId="0" fontId="15"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85" fillId="0" borderId="1">
      <alignment horizontal="left" vertical="center"/>
    </xf>
    <xf numFmtId="0" fontId="85" fillId="0" borderId="1">
      <alignment horizontal="left" vertical="center"/>
    </xf>
    <xf numFmtId="0" fontId="85" fillId="0" borderId="1">
      <alignment horizontal="left" vertical="center"/>
    </xf>
    <xf numFmtId="0" fontId="85" fillId="0" borderId="1">
      <alignment horizontal="left" vertical="center"/>
    </xf>
    <xf numFmtId="0" fontId="85" fillId="0" borderId="1">
      <alignment horizontal="left" vertical="center"/>
    </xf>
    <xf numFmtId="0" fontId="85" fillId="0" borderId="1">
      <alignment horizontal="left" vertical="center"/>
    </xf>
    <xf numFmtId="0" fontId="85" fillId="0" borderId="1">
      <alignment horizontal="left" vertical="center"/>
    </xf>
    <xf numFmtId="0" fontId="85" fillId="0" borderId="1">
      <alignment horizontal="left" vertical="center"/>
    </xf>
    <xf numFmtId="0" fontId="29" fillId="0" borderId="0">
      <alignment vertical="center"/>
    </xf>
    <xf numFmtId="0" fontId="29" fillId="0" borderId="0">
      <alignment vertical="center"/>
    </xf>
    <xf numFmtId="0" fontId="29" fillId="0" borderId="0">
      <alignment vertical="center"/>
    </xf>
    <xf numFmtId="0" fontId="15" fillId="0" borderId="0">
      <alignment vertical="center"/>
    </xf>
    <xf numFmtId="0" fontId="15" fillId="0" borderId="0">
      <alignment vertical="center"/>
    </xf>
    <xf numFmtId="0" fontId="15" fillId="0" borderId="0">
      <alignment vertical="center"/>
    </xf>
    <xf numFmtId="0" fontId="84" fillId="0" borderId="0">
      <alignment vertical="center"/>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1" fillId="36" borderId="0" applyNumberFormat="0" applyBorder="0" applyAlignment="0" applyProtection="0">
      <alignment vertical="center"/>
    </xf>
    <xf numFmtId="0" fontId="91" fillId="36" borderId="0" applyNumberFormat="0" applyBorder="0" applyAlignment="0" applyProtection="0">
      <alignment vertical="center"/>
    </xf>
    <xf numFmtId="0" fontId="91" fillId="36" borderId="0" applyNumberFormat="0" applyBorder="0" applyAlignment="0" applyProtection="0">
      <alignment vertical="center"/>
    </xf>
    <xf numFmtId="0" fontId="91" fillId="36" borderId="0" applyNumberFormat="0" applyBorder="0" applyAlignment="0" applyProtection="0">
      <alignment vertical="center"/>
    </xf>
    <xf numFmtId="0" fontId="91" fillId="36" borderId="0" applyNumberFormat="0" applyBorder="0" applyAlignment="0" applyProtection="0">
      <alignment vertical="center"/>
    </xf>
    <xf numFmtId="0" fontId="91" fillId="36" borderId="0" applyNumberFormat="0" applyBorder="0" applyAlignment="0" applyProtection="0">
      <alignment vertical="center"/>
    </xf>
    <xf numFmtId="0" fontId="91" fillId="36" borderId="0" applyNumberFormat="0" applyBorder="0" applyAlignment="0" applyProtection="0">
      <alignment vertical="center"/>
    </xf>
    <xf numFmtId="0" fontId="91" fillId="36" borderId="0" applyNumberFormat="0" applyBorder="0" applyAlignment="0" applyProtection="0">
      <alignment vertical="center"/>
    </xf>
    <xf numFmtId="0" fontId="91" fillId="36" borderId="0" applyNumberFormat="0" applyBorder="0" applyAlignment="0" applyProtection="0">
      <alignment vertical="center"/>
    </xf>
    <xf numFmtId="0" fontId="91" fillId="36" borderId="0" applyNumberFormat="0" applyBorder="0" applyAlignment="0" applyProtection="0">
      <alignment vertical="center"/>
    </xf>
    <xf numFmtId="0" fontId="91" fillId="36" borderId="0" applyNumberFormat="0" applyBorder="0" applyAlignment="0" applyProtection="0">
      <alignment vertical="center"/>
    </xf>
    <xf numFmtId="0" fontId="91" fillId="36" borderId="0" applyNumberFormat="0" applyBorder="0" applyAlignment="0" applyProtection="0">
      <alignment vertical="center"/>
    </xf>
    <xf numFmtId="0" fontId="91" fillId="36" borderId="0" applyNumberFormat="0" applyBorder="0" applyAlignment="0" applyProtection="0">
      <alignment vertical="center"/>
    </xf>
    <xf numFmtId="0" fontId="91" fillId="36" borderId="0" applyNumberFormat="0" applyBorder="0" applyAlignment="0" applyProtection="0">
      <alignment vertical="center"/>
    </xf>
    <xf numFmtId="0" fontId="91" fillId="36" borderId="0" applyNumberFormat="0" applyBorder="0" applyAlignment="0" applyProtection="0">
      <alignment vertical="center"/>
    </xf>
    <xf numFmtId="0" fontId="91" fillId="36" borderId="0" applyNumberFormat="0" applyBorder="0" applyAlignment="0" applyProtection="0">
      <alignment vertical="center"/>
    </xf>
    <xf numFmtId="0" fontId="91" fillId="36" borderId="0" applyNumberFormat="0" applyBorder="0" applyAlignment="0" applyProtection="0">
      <alignment vertical="center"/>
    </xf>
    <xf numFmtId="0" fontId="91" fillId="36" borderId="0" applyNumberFormat="0" applyBorder="0" applyAlignment="0" applyProtection="0">
      <alignment vertical="center"/>
    </xf>
    <xf numFmtId="0" fontId="91" fillId="36" borderId="0" applyNumberFormat="0" applyBorder="0" applyAlignment="0" applyProtection="0">
      <alignment vertical="center"/>
    </xf>
    <xf numFmtId="0" fontId="91" fillId="36" borderId="0" applyNumberFormat="0" applyBorder="0" applyAlignment="0" applyProtection="0">
      <alignment vertical="center"/>
    </xf>
    <xf numFmtId="0" fontId="91" fillId="36" borderId="0" applyNumberFormat="0" applyBorder="0" applyAlignment="0" applyProtection="0">
      <alignment vertical="center"/>
    </xf>
    <xf numFmtId="0" fontId="92" fillId="40" borderId="0" applyNumberFormat="0" applyBorder="0" applyAlignment="0" applyProtection="0">
      <alignment vertical="center"/>
    </xf>
    <xf numFmtId="0" fontId="92" fillId="40" borderId="0" applyNumberFormat="0" applyBorder="0" applyAlignment="0" applyProtection="0">
      <alignment vertical="center"/>
    </xf>
    <xf numFmtId="0" fontId="92" fillId="40" borderId="0" applyNumberFormat="0" applyBorder="0" applyAlignment="0" applyProtection="0">
      <alignment vertical="center"/>
    </xf>
    <xf numFmtId="0" fontId="92" fillId="40" borderId="0" applyNumberFormat="0" applyBorder="0" applyAlignment="0" applyProtection="0">
      <alignment vertical="center"/>
    </xf>
    <xf numFmtId="0" fontId="91" fillId="40" borderId="0" applyNumberFormat="0" applyBorder="0" applyAlignment="0" applyProtection="0">
      <alignment vertical="center"/>
    </xf>
    <xf numFmtId="0" fontId="91" fillId="40" borderId="0" applyNumberFormat="0" applyBorder="0" applyAlignment="0" applyProtection="0">
      <alignment vertical="center"/>
    </xf>
    <xf numFmtId="0" fontId="91" fillId="40" borderId="0" applyNumberFormat="0" applyBorder="0" applyAlignment="0" applyProtection="0">
      <alignment vertical="center"/>
    </xf>
    <xf numFmtId="0" fontId="91" fillId="40" borderId="0" applyNumberFormat="0" applyBorder="0" applyAlignment="0" applyProtection="0">
      <alignment vertical="center"/>
    </xf>
    <xf numFmtId="0" fontId="91" fillId="40" borderId="0" applyNumberFormat="0" applyBorder="0" applyAlignment="0" applyProtection="0">
      <alignment vertical="center"/>
    </xf>
    <xf numFmtId="0" fontId="91" fillId="40" borderId="0" applyNumberFormat="0" applyBorder="0" applyAlignment="0" applyProtection="0">
      <alignment vertical="center"/>
    </xf>
    <xf numFmtId="0" fontId="91" fillId="40" borderId="0" applyNumberFormat="0" applyBorder="0" applyAlignment="0" applyProtection="0">
      <alignment vertical="center"/>
    </xf>
    <xf numFmtId="0" fontId="91" fillId="40" borderId="0" applyNumberFormat="0" applyBorder="0" applyAlignment="0" applyProtection="0">
      <alignment vertical="center"/>
    </xf>
    <xf numFmtId="0" fontId="91" fillId="40" borderId="0" applyNumberFormat="0" applyBorder="0" applyAlignment="0" applyProtection="0">
      <alignment vertical="center"/>
    </xf>
    <xf numFmtId="0" fontId="91" fillId="40" borderId="0" applyNumberFormat="0" applyBorder="0" applyAlignment="0" applyProtection="0">
      <alignment vertical="center"/>
    </xf>
    <xf numFmtId="0" fontId="91" fillId="40" borderId="0" applyNumberFormat="0" applyBorder="0" applyAlignment="0" applyProtection="0">
      <alignment vertical="center"/>
    </xf>
    <xf numFmtId="0" fontId="91" fillId="40" borderId="0" applyNumberFormat="0" applyBorder="0" applyAlignment="0" applyProtection="0">
      <alignment vertical="center"/>
    </xf>
    <xf numFmtId="0" fontId="91" fillId="40" borderId="0" applyNumberFormat="0" applyBorder="0" applyAlignment="0" applyProtection="0">
      <alignment vertical="center"/>
    </xf>
    <xf numFmtId="0" fontId="91" fillId="40" borderId="0" applyNumberFormat="0" applyBorder="0" applyAlignment="0" applyProtection="0">
      <alignment vertical="center"/>
    </xf>
    <xf numFmtId="0" fontId="91" fillId="40" borderId="0" applyNumberFormat="0" applyBorder="0" applyAlignment="0" applyProtection="0">
      <alignment vertical="center"/>
    </xf>
    <xf numFmtId="0" fontId="91" fillId="40" borderId="0" applyNumberFormat="0" applyBorder="0" applyAlignment="0" applyProtection="0">
      <alignment vertical="center"/>
    </xf>
    <xf numFmtId="0" fontId="92" fillId="36" borderId="0" applyNumberFormat="0" applyBorder="0" applyAlignment="0" applyProtection="0">
      <alignment vertical="center"/>
    </xf>
    <xf numFmtId="0" fontId="92" fillId="36" borderId="0" applyNumberFormat="0" applyBorder="0" applyAlignment="0" applyProtection="0">
      <alignment vertical="center"/>
    </xf>
    <xf numFmtId="0" fontId="92" fillId="36" borderId="0" applyNumberFormat="0" applyBorder="0" applyAlignment="0" applyProtection="0">
      <alignment vertical="center"/>
    </xf>
    <xf numFmtId="0" fontId="92" fillId="36" borderId="0" applyNumberFormat="0" applyBorder="0" applyAlignment="0" applyProtection="0">
      <alignment vertical="center"/>
    </xf>
    <xf numFmtId="0" fontId="92" fillId="36" borderId="0" applyNumberFormat="0" applyBorder="0" applyAlignment="0" applyProtection="0">
      <alignment vertical="center"/>
    </xf>
    <xf numFmtId="0" fontId="92" fillId="36" borderId="0" applyNumberFormat="0" applyBorder="0" applyAlignment="0" applyProtection="0">
      <alignment vertical="center"/>
    </xf>
    <xf numFmtId="0" fontId="92" fillId="36" borderId="0" applyNumberFormat="0" applyBorder="0" applyAlignment="0" applyProtection="0">
      <alignment vertical="center"/>
    </xf>
    <xf numFmtId="0" fontId="92" fillId="36" borderId="0" applyNumberFormat="0" applyBorder="0" applyAlignment="0" applyProtection="0">
      <alignment vertical="center"/>
    </xf>
    <xf numFmtId="0" fontId="92" fillId="36" borderId="0" applyNumberFormat="0" applyBorder="0" applyAlignment="0" applyProtection="0">
      <alignment vertical="center"/>
    </xf>
    <xf numFmtId="0" fontId="92" fillId="36" borderId="0" applyNumberFormat="0" applyBorder="0" applyAlignment="0" applyProtection="0">
      <alignment vertical="center"/>
    </xf>
    <xf numFmtId="0" fontId="91" fillId="40" borderId="0" applyNumberFormat="0" applyBorder="0" applyAlignment="0" applyProtection="0">
      <alignment vertical="center"/>
    </xf>
    <xf numFmtId="0" fontId="91" fillId="40" borderId="0" applyNumberFormat="0" applyBorder="0" applyAlignment="0" applyProtection="0">
      <alignment vertical="center"/>
    </xf>
    <xf numFmtId="0" fontId="91" fillId="40" borderId="0" applyNumberFormat="0" applyBorder="0" applyAlignment="0" applyProtection="0">
      <alignment vertical="center"/>
    </xf>
    <xf numFmtId="0" fontId="91" fillId="40" borderId="0" applyNumberFormat="0" applyBorder="0" applyAlignment="0" applyProtection="0">
      <alignment vertical="center"/>
    </xf>
    <xf numFmtId="0" fontId="93"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94" fillId="0" borderId="36" applyNumberFormat="0" applyFill="0" applyAlignment="0" applyProtection="0">
      <alignment vertical="center"/>
    </xf>
    <xf numFmtId="0" fontId="94" fillId="0" borderId="36"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6"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6"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4" fillId="0" borderId="37" applyNumberFormat="0" applyFill="0" applyAlignment="0" applyProtection="0">
      <alignment vertical="center"/>
    </xf>
    <xf numFmtId="0" fontId="95" fillId="47" borderId="38" applyNumberFormat="0" applyAlignment="0" applyProtection="0">
      <alignment vertical="center"/>
    </xf>
    <xf numFmtId="0" fontId="95" fillId="47" borderId="38" applyNumberFormat="0" applyAlignment="0" applyProtection="0">
      <alignment vertical="center"/>
    </xf>
    <xf numFmtId="0" fontId="95" fillId="47" borderId="38" applyNumberFormat="0" applyAlignment="0" applyProtection="0">
      <alignment vertical="center"/>
    </xf>
    <xf numFmtId="0" fontId="95" fillId="47" borderId="38" applyNumberFormat="0" applyAlignment="0" applyProtection="0">
      <alignment vertical="center"/>
    </xf>
    <xf numFmtId="0" fontId="95" fillId="47" borderId="38" applyNumberFormat="0" applyAlignment="0" applyProtection="0">
      <alignment vertical="center"/>
    </xf>
    <xf numFmtId="0" fontId="95" fillId="47" borderId="38" applyNumberFormat="0" applyAlignment="0" applyProtection="0">
      <alignment vertical="center"/>
    </xf>
    <xf numFmtId="0" fontId="95" fillId="47" borderId="38" applyNumberFormat="0" applyAlignment="0" applyProtection="0">
      <alignment vertical="center"/>
    </xf>
    <xf numFmtId="0" fontId="95" fillId="47" borderId="38" applyNumberFormat="0" applyAlignment="0" applyProtection="0">
      <alignment vertical="center"/>
    </xf>
    <xf numFmtId="0" fontId="95" fillId="47" borderId="38" applyNumberFormat="0" applyAlignment="0" applyProtection="0">
      <alignment vertical="center"/>
    </xf>
    <xf numFmtId="0" fontId="95" fillId="47" borderId="38" applyNumberFormat="0" applyAlignment="0" applyProtection="0">
      <alignment vertical="center"/>
    </xf>
    <xf numFmtId="0" fontId="95" fillId="47" borderId="38" applyNumberFormat="0" applyAlignment="0" applyProtection="0">
      <alignment vertical="center"/>
    </xf>
    <xf numFmtId="0" fontId="95" fillId="47" borderId="38" applyNumberFormat="0" applyAlignment="0" applyProtection="0">
      <alignment vertical="center"/>
    </xf>
    <xf numFmtId="0" fontId="95" fillId="47" borderId="38" applyNumberFormat="0" applyAlignment="0" applyProtection="0">
      <alignment vertical="center"/>
    </xf>
    <xf numFmtId="0" fontId="95" fillId="47" borderId="38" applyNumberFormat="0" applyAlignment="0" applyProtection="0">
      <alignment vertical="center"/>
    </xf>
    <xf numFmtId="0" fontId="95" fillId="47" borderId="38" applyNumberFormat="0" applyAlignment="0" applyProtection="0">
      <alignment vertical="center"/>
    </xf>
    <xf numFmtId="0" fontId="95" fillId="47" borderId="38" applyNumberFormat="0" applyAlignment="0" applyProtection="0">
      <alignment vertical="center"/>
    </xf>
    <xf numFmtId="0" fontId="95" fillId="47" borderId="38" applyNumberFormat="0" applyAlignment="0" applyProtection="0">
      <alignment vertical="center"/>
    </xf>
    <xf numFmtId="0" fontId="95" fillId="47" borderId="38" applyNumberFormat="0" applyAlignment="0" applyProtection="0">
      <alignment vertical="center"/>
    </xf>
    <xf numFmtId="0" fontId="95" fillId="47" borderId="38" applyNumberFormat="0" applyAlignment="0" applyProtection="0">
      <alignment vertical="center"/>
    </xf>
    <xf numFmtId="0" fontId="95" fillId="47" borderId="38" applyNumberFormat="0" applyAlignment="0" applyProtection="0">
      <alignment vertical="center"/>
    </xf>
    <xf numFmtId="0" fontId="95" fillId="47" borderId="38" applyNumberFormat="0" applyAlignment="0" applyProtection="0">
      <alignment vertical="center"/>
    </xf>
    <xf numFmtId="0" fontId="96" fillId="56" borderId="39" applyNumberFormat="0" applyAlignment="0" applyProtection="0">
      <alignment vertical="center"/>
    </xf>
    <xf numFmtId="0" fontId="96" fillId="56" borderId="39" applyNumberFormat="0" applyAlignment="0" applyProtection="0">
      <alignment vertical="center"/>
    </xf>
    <xf numFmtId="0" fontId="96" fillId="56" borderId="39" applyNumberFormat="0" applyAlignment="0" applyProtection="0">
      <alignment vertical="center"/>
    </xf>
    <xf numFmtId="0" fontId="96" fillId="56" borderId="39" applyNumberFormat="0" applyAlignment="0" applyProtection="0">
      <alignment vertical="center"/>
    </xf>
    <xf numFmtId="0" fontId="96" fillId="56" borderId="39" applyNumberFormat="0" applyAlignment="0" applyProtection="0">
      <alignment vertical="center"/>
    </xf>
    <xf numFmtId="0" fontId="96" fillId="56" borderId="39" applyNumberFormat="0" applyAlignment="0" applyProtection="0">
      <alignment vertical="center"/>
    </xf>
    <xf numFmtId="0" fontId="96" fillId="56" borderId="39" applyNumberFormat="0" applyAlignment="0" applyProtection="0">
      <alignment vertical="center"/>
    </xf>
    <xf numFmtId="0" fontId="96" fillId="56" borderId="39" applyNumberFormat="0" applyAlignment="0" applyProtection="0">
      <alignment vertical="center"/>
    </xf>
    <xf numFmtId="0" fontId="96" fillId="56" borderId="39" applyNumberFormat="0" applyAlignment="0" applyProtection="0">
      <alignment vertical="center"/>
    </xf>
    <xf numFmtId="0" fontId="96" fillId="56" borderId="39" applyNumberFormat="0" applyAlignment="0" applyProtection="0">
      <alignment vertical="center"/>
    </xf>
    <xf numFmtId="0" fontId="96" fillId="56" borderId="39" applyNumberFormat="0" applyAlignment="0" applyProtection="0">
      <alignment vertical="center"/>
    </xf>
    <xf numFmtId="0" fontId="96" fillId="56" borderId="39" applyNumberFormat="0" applyAlignment="0" applyProtection="0">
      <alignment vertical="center"/>
    </xf>
    <xf numFmtId="0" fontId="96" fillId="56" borderId="39" applyNumberFormat="0" applyAlignment="0" applyProtection="0">
      <alignment vertical="center"/>
    </xf>
    <xf numFmtId="0" fontId="96" fillId="56" borderId="39" applyNumberFormat="0" applyAlignment="0" applyProtection="0">
      <alignment vertical="center"/>
    </xf>
    <xf numFmtId="0" fontId="96" fillId="56" borderId="39" applyNumberFormat="0" applyAlignment="0" applyProtection="0">
      <alignment vertical="center"/>
    </xf>
    <xf numFmtId="0" fontId="96" fillId="56" borderId="39" applyNumberFormat="0" applyAlignment="0" applyProtection="0">
      <alignment vertical="center"/>
    </xf>
    <xf numFmtId="0" fontId="96" fillId="56" borderId="39" applyNumberFormat="0" applyAlignment="0" applyProtection="0">
      <alignment vertical="center"/>
    </xf>
    <xf numFmtId="0" fontId="96" fillId="56" borderId="39" applyNumberFormat="0" applyAlignment="0" applyProtection="0">
      <alignment vertical="center"/>
    </xf>
    <xf numFmtId="0" fontId="96" fillId="56" borderId="39" applyNumberFormat="0" applyAlignment="0" applyProtection="0">
      <alignment vertical="center"/>
    </xf>
    <xf numFmtId="0" fontId="96" fillId="56" borderId="39" applyNumberFormat="0" applyAlignment="0" applyProtection="0">
      <alignment vertical="center"/>
    </xf>
    <xf numFmtId="0" fontId="96" fillId="56" borderId="39" applyNumberFormat="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79" fillId="0" borderId="35" applyNumberFormat="0" applyFill="0" applyProtection="0">
      <alignment horizontal="left" vertical="center"/>
    </xf>
    <xf numFmtId="0" fontId="79" fillId="0" borderId="35" applyNumberFormat="0" applyFill="0" applyProtection="0">
      <alignment horizontal="left" vertical="center"/>
    </xf>
    <xf numFmtId="0" fontId="79" fillId="0" borderId="35" applyNumberFormat="0" applyFill="0" applyProtection="0">
      <alignment horizontal="left" vertical="center"/>
    </xf>
    <xf numFmtId="0" fontId="79" fillId="0" borderId="35" applyNumberFormat="0" applyFill="0" applyProtection="0">
      <alignment horizontal="left" vertical="center"/>
    </xf>
    <xf numFmtId="0" fontId="79" fillId="0" borderId="35" applyNumberFormat="0" applyFill="0" applyProtection="0">
      <alignment horizontal="left" vertical="center"/>
    </xf>
    <xf numFmtId="0" fontId="79" fillId="0" borderId="35" applyNumberFormat="0" applyFill="0" applyProtection="0">
      <alignment horizontal="left" vertical="center"/>
    </xf>
    <xf numFmtId="0" fontId="79" fillId="0" borderId="35" applyNumberFormat="0" applyFill="0" applyProtection="0">
      <alignment horizontal="left" vertical="center"/>
    </xf>
    <xf numFmtId="0" fontId="79" fillId="0" borderId="35" applyNumberFormat="0" applyFill="0" applyProtection="0">
      <alignment horizontal="lef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9" fillId="0" borderId="40" applyNumberFormat="0" applyFill="0" applyAlignment="0" applyProtection="0">
      <alignment vertical="center"/>
    </xf>
    <xf numFmtId="0" fontId="99" fillId="0" borderId="40" applyNumberFormat="0" applyFill="0" applyAlignment="0" applyProtection="0">
      <alignment vertical="center"/>
    </xf>
    <xf numFmtId="0" fontId="99" fillId="0" borderId="40" applyNumberFormat="0" applyFill="0" applyAlignment="0" applyProtection="0">
      <alignment vertical="center"/>
    </xf>
    <xf numFmtId="0" fontId="99" fillId="0" borderId="40" applyNumberFormat="0" applyFill="0" applyAlignment="0" applyProtection="0">
      <alignment vertical="center"/>
    </xf>
    <xf numFmtId="0" fontId="99" fillId="0" borderId="40" applyNumberFormat="0" applyFill="0" applyAlignment="0" applyProtection="0">
      <alignment vertical="center"/>
    </xf>
    <xf numFmtId="0" fontId="99" fillId="0" borderId="40" applyNumberFormat="0" applyFill="0" applyAlignment="0" applyProtection="0">
      <alignment vertical="center"/>
    </xf>
    <xf numFmtId="0" fontId="99" fillId="0" borderId="40" applyNumberFormat="0" applyFill="0" applyAlignment="0" applyProtection="0">
      <alignment vertical="center"/>
    </xf>
    <xf numFmtId="0" fontId="99" fillId="0" borderId="40" applyNumberFormat="0" applyFill="0" applyAlignment="0" applyProtection="0">
      <alignment vertical="center"/>
    </xf>
    <xf numFmtId="0" fontId="99" fillId="0" borderId="40" applyNumberFormat="0" applyFill="0" applyAlignment="0" applyProtection="0">
      <alignment vertical="center"/>
    </xf>
    <xf numFmtId="0" fontId="99" fillId="0" borderId="40" applyNumberFormat="0" applyFill="0" applyAlignment="0" applyProtection="0">
      <alignment vertical="center"/>
    </xf>
    <xf numFmtId="0" fontId="99" fillId="0" borderId="40" applyNumberFormat="0" applyFill="0" applyAlignment="0" applyProtection="0">
      <alignment vertical="center"/>
    </xf>
    <xf numFmtId="0" fontId="99" fillId="0" borderId="40" applyNumberFormat="0" applyFill="0" applyAlignment="0" applyProtection="0">
      <alignment vertical="center"/>
    </xf>
    <xf numFmtId="0" fontId="99" fillId="0" borderId="40" applyNumberFormat="0" applyFill="0" applyAlignment="0" applyProtection="0">
      <alignment vertical="center"/>
    </xf>
    <xf numFmtId="0" fontId="99" fillId="0" borderId="40" applyNumberFormat="0" applyFill="0" applyAlignment="0" applyProtection="0">
      <alignment vertical="center"/>
    </xf>
    <xf numFmtId="0" fontId="99" fillId="0" borderId="40" applyNumberFormat="0" applyFill="0" applyAlignment="0" applyProtection="0">
      <alignment vertical="center"/>
    </xf>
    <xf numFmtId="0" fontId="99" fillId="0" borderId="40" applyNumberFormat="0" applyFill="0" applyAlignment="0" applyProtection="0">
      <alignment vertical="center"/>
    </xf>
    <xf numFmtId="0" fontId="99" fillId="0" borderId="40" applyNumberFormat="0" applyFill="0" applyAlignment="0" applyProtection="0">
      <alignment vertical="center"/>
    </xf>
    <xf numFmtId="0" fontId="99" fillId="0" borderId="40" applyNumberFormat="0" applyFill="0" applyAlignment="0" applyProtection="0">
      <alignment vertical="center"/>
    </xf>
    <xf numFmtId="0" fontId="99" fillId="0" borderId="40" applyNumberFormat="0" applyFill="0" applyAlignment="0" applyProtection="0">
      <alignment vertical="center"/>
    </xf>
    <xf numFmtId="0" fontId="99" fillId="0" borderId="40" applyNumberFormat="0" applyFill="0" applyAlignment="0" applyProtection="0">
      <alignment vertical="center"/>
    </xf>
    <xf numFmtId="0" fontId="59" fillId="0" borderId="0">
      <alignment vertical="center"/>
    </xf>
    <xf numFmtId="191" fontId="29" fillId="0" borderId="0" applyFont="0" applyFill="0" applyBorder="0" applyAlignment="0" applyProtection="0">
      <alignment vertical="center"/>
    </xf>
    <xf numFmtId="4" fontId="29" fillId="0" borderId="0" applyFont="0" applyFill="0" applyBorder="0" applyAlignment="0" applyProtection="0">
      <alignment vertical="center"/>
    </xf>
    <xf numFmtId="41" fontId="29" fillId="0" borderId="0" applyFont="0" applyFill="0" applyBorder="0" applyAlignment="0" applyProtection="0">
      <alignment vertical="center"/>
    </xf>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192" fontId="29" fillId="0" borderId="0" applyFont="0" applyFill="0" applyBorder="0" applyAlignment="0" applyProtection="0">
      <alignment vertical="center"/>
    </xf>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192" fontId="29" fillId="0" borderId="0" applyFont="0" applyFill="0" applyBorder="0" applyAlignment="0" applyProtection="0">
      <alignment vertical="center"/>
    </xf>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192" fontId="29" fillId="0" borderId="0" applyFont="0" applyFill="0" applyBorder="0" applyAlignment="0" applyProtection="0">
      <alignment vertical="center"/>
    </xf>
    <xf numFmtId="192" fontId="29" fillId="0" borderId="0" applyFont="0" applyFill="0" applyBorder="0" applyAlignment="0" applyProtection="0">
      <alignment vertical="center"/>
    </xf>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0" fontId="100" fillId="61" borderId="0" applyNumberFormat="0" applyBorder="0" applyAlignment="0" applyProtection="0">
      <alignment vertical="center"/>
    </xf>
    <xf numFmtId="0" fontId="100" fillId="61" borderId="0" applyNumberFormat="0" applyBorder="0" applyAlignment="0" applyProtection="0">
      <alignment vertical="center"/>
    </xf>
    <xf numFmtId="0" fontId="100" fillId="62" borderId="0" applyNumberFormat="0" applyBorder="0" applyAlignment="0" applyProtection="0">
      <alignment vertical="center"/>
    </xf>
    <xf numFmtId="0" fontId="100" fillId="62" borderId="0" applyNumberFormat="0" applyBorder="0" applyAlignment="0" applyProtection="0">
      <alignment vertical="center"/>
    </xf>
    <xf numFmtId="0" fontId="100" fillId="63" borderId="0" applyNumberFormat="0" applyBorder="0" applyAlignment="0" applyProtection="0">
      <alignment vertical="center"/>
    </xf>
    <xf numFmtId="0" fontId="100" fillId="63" borderId="0" applyNumberFormat="0" applyBorder="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3" fillId="64" borderId="0" applyNumberFormat="0" applyBorder="0" applyAlignment="0" applyProtection="0">
      <alignment vertical="center"/>
    </xf>
    <xf numFmtId="0" fontId="53" fillId="64" borderId="0" applyNumberFormat="0" applyBorder="0" applyAlignment="0" applyProtection="0">
      <alignment vertical="center"/>
    </xf>
    <xf numFmtId="0" fontId="53" fillId="65" borderId="0" applyNumberFormat="0" applyBorder="0" applyAlignment="0" applyProtection="0">
      <alignment vertical="center"/>
    </xf>
    <xf numFmtId="0" fontId="53" fillId="65" borderId="0" applyNumberFormat="0" applyBorder="0" applyAlignment="0" applyProtection="0">
      <alignment vertical="center"/>
    </xf>
    <xf numFmtId="0" fontId="53" fillId="65" borderId="0" applyNumberFormat="0" applyBorder="0" applyAlignment="0" applyProtection="0">
      <alignment vertical="center"/>
    </xf>
    <xf numFmtId="0" fontId="53" fillId="65" borderId="0" applyNumberFormat="0" applyBorder="0" applyAlignment="0" applyProtection="0">
      <alignment vertical="center"/>
    </xf>
    <xf numFmtId="0" fontId="53" fillId="66" borderId="0" applyNumberFormat="0" applyBorder="0" applyAlignment="0" applyProtection="0">
      <alignment vertical="center"/>
    </xf>
    <xf numFmtId="0" fontId="53" fillId="66" borderId="0" applyNumberFormat="0" applyBorder="0" applyAlignment="0" applyProtection="0">
      <alignment vertical="center"/>
    </xf>
    <xf numFmtId="0" fontId="53" fillId="48" borderId="0" applyNumberFormat="0" applyBorder="0" applyAlignment="0" applyProtection="0">
      <alignment vertical="center"/>
    </xf>
    <xf numFmtId="0" fontId="53" fillId="48" borderId="0" applyNumberFormat="0" applyBorder="0" applyAlignment="0" applyProtection="0">
      <alignment vertical="center"/>
    </xf>
    <xf numFmtId="0" fontId="53" fillId="48" borderId="0" applyNumberFormat="0" applyBorder="0" applyAlignment="0" applyProtection="0">
      <alignment vertical="center"/>
    </xf>
    <xf numFmtId="0" fontId="53" fillId="48" borderId="0" applyNumberFormat="0" applyBorder="0" applyAlignment="0" applyProtection="0">
      <alignment vertical="center"/>
    </xf>
    <xf numFmtId="0" fontId="53" fillId="67" borderId="0" applyNumberFormat="0" applyBorder="0" applyAlignment="0" applyProtection="0">
      <alignment vertical="center"/>
    </xf>
    <xf numFmtId="0" fontId="53" fillId="67" borderId="0" applyNumberFormat="0" applyBorder="0" applyAlignment="0" applyProtection="0">
      <alignment vertical="center"/>
    </xf>
    <xf numFmtId="0" fontId="53" fillId="68" borderId="0" applyNumberFormat="0" applyBorder="0" applyAlignment="0" applyProtection="0">
      <alignment vertical="center"/>
    </xf>
    <xf numFmtId="0" fontId="53" fillId="68" borderId="0" applyNumberFormat="0" applyBorder="0" applyAlignment="0" applyProtection="0">
      <alignment vertical="center"/>
    </xf>
    <xf numFmtId="0" fontId="53" fillId="68" borderId="0" applyNumberFormat="0" applyBorder="0" applyAlignment="0" applyProtection="0">
      <alignment vertical="center"/>
    </xf>
    <xf numFmtId="0" fontId="53" fillId="68" borderId="0" applyNumberFormat="0" applyBorder="0" applyAlignment="0" applyProtection="0">
      <alignment vertical="center"/>
    </xf>
    <xf numFmtId="0" fontId="53" fillId="51" borderId="0" applyNumberFormat="0" applyBorder="0" applyAlignment="0" applyProtection="0">
      <alignment vertical="center"/>
    </xf>
    <xf numFmtId="0" fontId="53" fillId="51"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53" fillId="69" borderId="0" applyNumberFormat="0" applyBorder="0" applyAlignment="0" applyProtection="0">
      <alignment vertical="center"/>
    </xf>
    <xf numFmtId="0" fontId="53" fillId="69" borderId="0" applyNumberFormat="0" applyBorder="0" applyAlignment="0" applyProtection="0">
      <alignment vertical="center"/>
    </xf>
    <xf numFmtId="193" fontId="52" fillId="0" borderId="35" applyFill="0" applyProtection="0">
      <alignment horizontal="right" vertical="center"/>
    </xf>
    <xf numFmtId="193" fontId="52" fillId="0" borderId="35" applyFill="0" applyProtection="0">
      <alignment horizontal="right" vertical="center"/>
    </xf>
    <xf numFmtId="193" fontId="52" fillId="0" borderId="35" applyFill="0" applyProtection="0">
      <alignment horizontal="right" vertical="center"/>
    </xf>
    <xf numFmtId="193" fontId="52" fillId="0" borderId="35" applyFill="0" applyProtection="0">
      <alignment horizontal="right" vertical="center"/>
    </xf>
    <xf numFmtId="193" fontId="52" fillId="0" borderId="35" applyFill="0" applyProtection="0">
      <alignment horizontal="right" vertical="center"/>
    </xf>
    <xf numFmtId="193" fontId="52" fillId="0" borderId="35" applyFill="0" applyProtection="0">
      <alignment horizontal="right" vertical="center"/>
    </xf>
    <xf numFmtId="193" fontId="52" fillId="0" borderId="35" applyFill="0" applyProtection="0">
      <alignment horizontal="right" vertical="center"/>
    </xf>
    <xf numFmtId="193" fontId="52" fillId="0" borderId="35" applyFill="0" applyProtection="0">
      <alignment horizontal="right" vertical="center"/>
    </xf>
    <xf numFmtId="0" fontId="52" fillId="0" borderId="7" applyNumberFormat="0" applyFill="0" applyProtection="0">
      <alignment horizontal="left" vertical="center"/>
    </xf>
    <xf numFmtId="0" fontId="52" fillId="0" borderId="7" applyNumberFormat="0" applyFill="0" applyProtection="0">
      <alignment horizontal="left" vertical="center"/>
    </xf>
    <xf numFmtId="0" fontId="52" fillId="0" borderId="7" applyNumberFormat="0" applyFill="0" applyProtection="0">
      <alignment horizontal="left" vertical="center"/>
    </xf>
    <xf numFmtId="0" fontId="52" fillId="0" borderId="7" applyNumberFormat="0" applyFill="0" applyProtection="0">
      <alignment horizontal="left" vertical="center"/>
    </xf>
    <xf numFmtId="0" fontId="52" fillId="0" borderId="7" applyNumberFormat="0" applyFill="0" applyProtection="0">
      <alignment horizontal="left" vertical="center"/>
    </xf>
    <xf numFmtId="0" fontId="52" fillId="0" borderId="7" applyNumberFormat="0" applyFill="0" applyProtection="0">
      <alignment horizontal="left" vertical="center"/>
    </xf>
    <xf numFmtId="0" fontId="52" fillId="0" borderId="7" applyNumberFormat="0" applyFill="0" applyProtection="0">
      <alignment horizontal="left" vertical="center"/>
    </xf>
    <xf numFmtId="0" fontId="52" fillId="0" borderId="7" applyNumberFormat="0" applyFill="0" applyProtection="0">
      <alignment horizontal="left" vertical="center"/>
    </xf>
    <xf numFmtId="0" fontId="101" fillId="43" borderId="0" applyNumberFormat="0" applyBorder="0" applyAlignment="0" applyProtection="0">
      <alignment vertical="center"/>
    </xf>
    <xf numFmtId="0" fontId="101" fillId="43" borderId="0" applyNumberFormat="0" applyBorder="0" applyAlignment="0" applyProtection="0">
      <alignment vertical="center"/>
    </xf>
    <xf numFmtId="0" fontId="101" fillId="43" borderId="0" applyNumberFormat="0" applyBorder="0" applyAlignment="0" applyProtection="0">
      <alignment vertical="center"/>
    </xf>
    <xf numFmtId="0" fontId="101" fillId="43" borderId="0" applyNumberFormat="0" applyBorder="0" applyAlignment="0" applyProtection="0">
      <alignment vertical="center"/>
    </xf>
    <xf numFmtId="0" fontId="101" fillId="43" borderId="0" applyNumberFormat="0" applyBorder="0" applyAlignment="0" applyProtection="0">
      <alignment vertical="center"/>
    </xf>
    <xf numFmtId="0" fontId="101" fillId="43" borderId="0" applyNumberFormat="0" applyBorder="0" applyAlignment="0" applyProtection="0">
      <alignment vertical="center"/>
    </xf>
    <xf numFmtId="0" fontId="101" fillId="43" borderId="0" applyNumberFormat="0" applyBorder="0" applyAlignment="0" applyProtection="0">
      <alignment vertical="center"/>
    </xf>
    <xf numFmtId="0" fontId="101" fillId="43" borderId="0" applyNumberFormat="0" applyBorder="0" applyAlignment="0" applyProtection="0">
      <alignment vertical="center"/>
    </xf>
    <xf numFmtId="0" fontId="101" fillId="43" borderId="0" applyNumberFormat="0" applyBorder="0" applyAlignment="0" applyProtection="0">
      <alignment vertical="center"/>
    </xf>
    <xf numFmtId="0" fontId="101" fillId="43" borderId="0" applyNumberFormat="0" applyBorder="0" applyAlignment="0" applyProtection="0">
      <alignment vertical="center"/>
    </xf>
    <xf numFmtId="0" fontId="101" fillId="43" borderId="0" applyNumberFormat="0" applyBorder="0" applyAlignment="0" applyProtection="0">
      <alignment vertical="center"/>
    </xf>
    <xf numFmtId="0" fontId="101" fillId="43" borderId="0" applyNumberFormat="0" applyBorder="0" applyAlignment="0" applyProtection="0">
      <alignment vertical="center"/>
    </xf>
    <xf numFmtId="0" fontId="101" fillId="43" borderId="0" applyNumberFormat="0" applyBorder="0" applyAlignment="0" applyProtection="0">
      <alignment vertical="center"/>
    </xf>
    <xf numFmtId="0" fontId="101" fillId="43" borderId="0" applyNumberFormat="0" applyBorder="0" applyAlignment="0" applyProtection="0">
      <alignment vertical="center"/>
    </xf>
    <xf numFmtId="0" fontId="101" fillId="43" borderId="0" applyNumberFormat="0" applyBorder="0" applyAlignment="0" applyProtection="0">
      <alignment vertical="center"/>
    </xf>
    <xf numFmtId="0" fontId="101" fillId="43" borderId="0" applyNumberFormat="0" applyBorder="0" applyAlignment="0" applyProtection="0">
      <alignment vertical="center"/>
    </xf>
    <xf numFmtId="0" fontId="101" fillId="43" borderId="0" applyNumberFormat="0" applyBorder="0" applyAlignment="0" applyProtection="0">
      <alignment vertical="center"/>
    </xf>
    <xf numFmtId="0" fontId="101" fillId="43" borderId="0" applyNumberFormat="0" applyBorder="0" applyAlignment="0" applyProtection="0">
      <alignment vertical="center"/>
    </xf>
    <xf numFmtId="0" fontId="101" fillId="43" borderId="0" applyNumberFormat="0" applyBorder="0" applyAlignment="0" applyProtection="0">
      <alignment vertical="center"/>
    </xf>
    <xf numFmtId="0" fontId="101" fillId="43" borderId="0" applyNumberFormat="0" applyBorder="0" applyAlignment="0" applyProtection="0">
      <alignment vertical="center"/>
    </xf>
    <xf numFmtId="0" fontId="101" fillId="43" borderId="0" applyNumberFormat="0" applyBorder="0" applyAlignment="0" applyProtection="0">
      <alignment vertical="center"/>
    </xf>
    <xf numFmtId="0" fontId="102" fillId="47" borderId="41" applyNumberFormat="0" applyAlignment="0" applyProtection="0">
      <alignment vertical="center"/>
    </xf>
    <xf numFmtId="0" fontId="102" fillId="47" borderId="41" applyNumberFormat="0" applyAlignment="0" applyProtection="0">
      <alignment vertical="center"/>
    </xf>
    <xf numFmtId="0" fontId="102" fillId="47" borderId="41" applyNumberFormat="0" applyAlignment="0" applyProtection="0">
      <alignment vertical="center"/>
    </xf>
    <xf numFmtId="0" fontId="102" fillId="47" borderId="41" applyNumberFormat="0" applyAlignment="0" applyProtection="0">
      <alignment vertical="center"/>
    </xf>
    <xf numFmtId="0" fontId="102" fillId="47" borderId="41" applyNumberFormat="0" applyAlignment="0" applyProtection="0">
      <alignment vertical="center"/>
    </xf>
    <xf numFmtId="0" fontId="102" fillId="47" borderId="41" applyNumberFormat="0" applyAlignment="0" applyProtection="0">
      <alignment vertical="center"/>
    </xf>
    <xf numFmtId="0" fontId="102" fillId="47" borderId="41" applyNumberFormat="0" applyAlignment="0" applyProtection="0">
      <alignment vertical="center"/>
    </xf>
    <xf numFmtId="0" fontId="102" fillId="47" borderId="41" applyNumberFormat="0" applyAlignment="0" applyProtection="0">
      <alignment vertical="center"/>
    </xf>
    <xf numFmtId="0" fontId="102" fillId="47" borderId="41" applyNumberFormat="0" applyAlignment="0" applyProtection="0">
      <alignment vertical="center"/>
    </xf>
    <xf numFmtId="0" fontId="102" fillId="47" borderId="41" applyNumberFormat="0" applyAlignment="0" applyProtection="0">
      <alignment vertical="center"/>
    </xf>
    <xf numFmtId="0" fontId="102" fillId="47" borderId="41" applyNumberFormat="0" applyAlignment="0" applyProtection="0">
      <alignment vertical="center"/>
    </xf>
    <xf numFmtId="0" fontId="102" fillId="47" borderId="41" applyNumberFormat="0" applyAlignment="0" applyProtection="0">
      <alignment vertical="center"/>
    </xf>
    <xf numFmtId="0" fontId="102" fillId="47" borderId="41" applyNumberFormat="0" applyAlignment="0" applyProtection="0">
      <alignment vertical="center"/>
    </xf>
    <xf numFmtId="0" fontId="102" fillId="47" borderId="41" applyNumberFormat="0" applyAlignment="0" applyProtection="0">
      <alignment vertical="center"/>
    </xf>
    <xf numFmtId="0" fontId="102" fillId="47" borderId="41" applyNumberFormat="0" applyAlignment="0" applyProtection="0">
      <alignment vertical="center"/>
    </xf>
    <xf numFmtId="0" fontId="102" fillId="47" borderId="41" applyNumberFormat="0" applyAlignment="0" applyProtection="0">
      <alignment vertical="center"/>
    </xf>
    <xf numFmtId="0" fontId="102" fillId="47" borderId="41" applyNumberFormat="0" applyAlignment="0" applyProtection="0">
      <alignment vertical="center"/>
    </xf>
    <xf numFmtId="0" fontId="102" fillId="47" borderId="41" applyNumberFormat="0" applyAlignment="0" applyProtection="0">
      <alignment vertical="center"/>
    </xf>
    <xf numFmtId="0" fontId="102" fillId="47" borderId="41" applyNumberFormat="0" applyAlignment="0" applyProtection="0">
      <alignment vertical="center"/>
    </xf>
    <xf numFmtId="0" fontId="102" fillId="47" borderId="41" applyNumberFormat="0" applyAlignment="0" applyProtection="0">
      <alignment vertical="center"/>
    </xf>
    <xf numFmtId="0" fontId="102" fillId="47" borderId="41" applyNumberFormat="0" applyAlignment="0" applyProtection="0">
      <alignment vertical="center"/>
    </xf>
    <xf numFmtId="0" fontId="103" fillId="42" borderId="38" applyNumberFormat="0" applyAlignment="0" applyProtection="0">
      <alignment vertical="center"/>
    </xf>
    <xf numFmtId="0" fontId="103" fillId="42" borderId="38" applyNumberFormat="0" applyAlignment="0" applyProtection="0">
      <alignment vertical="center"/>
    </xf>
    <xf numFmtId="0" fontId="103" fillId="42" borderId="38" applyNumberFormat="0" applyAlignment="0" applyProtection="0">
      <alignment vertical="center"/>
    </xf>
    <xf numFmtId="0" fontId="103" fillId="42" borderId="38" applyNumberFormat="0" applyAlignment="0" applyProtection="0">
      <alignment vertical="center"/>
    </xf>
    <xf numFmtId="0" fontId="103" fillId="42" borderId="38" applyNumberFormat="0" applyAlignment="0" applyProtection="0">
      <alignment vertical="center"/>
    </xf>
    <xf numFmtId="0" fontId="103" fillId="42" borderId="38" applyNumberFormat="0" applyAlignment="0" applyProtection="0">
      <alignment vertical="center"/>
    </xf>
    <xf numFmtId="0" fontId="103" fillId="42" borderId="38" applyNumberFormat="0" applyAlignment="0" applyProtection="0">
      <alignment vertical="center"/>
    </xf>
    <xf numFmtId="0" fontId="103" fillId="42" borderId="38" applyNumberFormat="0" applyAlignment="0" applyProtection="0">
      <alignment vertical="center"/>
    </xf>
    <xf numFmtId="0" fontId="103" fillId="42" borderId="38" applyNumberFormat="0" applyAlignment="0" applyProtection="0">
      <alignment vertical="center"/>
    </xf>
    <xf numFmtId="0" fontId="103" fillId="42" borderId="38" applyNumberFormat="0" applyAlignment="0" applyProtection="0">
      <alignment vertical="center"/>
    </xf>
    <xf numFmtId="0" fontId="103" fillId="42" borderId="38" applyNumberFormat="0" applyAlignment="0" applyProtection="0">
      <alignment vertical="center"/>
    </xf>
    <xf numFmtId="0" fontId="103" fillId="42" borderId="38" applyNumberFormat="0" applyAlignment="0" applyProtection="0">
      <alignment vertical="center"/>
    </xf>
    <xf numFmtId="0" fontId="103" fillId="42" borderId="38" applyNumberFormat="0" applyAlignment="0" applyProtection="0">
      <alignment vertical="center"/>
    </xf>
    <xf numFmtId="0" fontId="103" fillId="42" borderId="38" applyNumberFormat="0" applyAlignment="0" applyProtection="0">
      <alignment vertical="center"/>
    </xf>
    <xf numFmtId="0" fontId="103" fillId="42" borderId="38" applyNumberFormat="0" applyAlignment="0" applyProtection="0">
      <alignment vertical="center"/>
    </xf>
    <xf numFmtId="0" fontId="103" fillId="42" borderId="38" applyNumberFormat="0" applyAlignment="0" applyProtection="0">
      <alignment vertical="center"/>
    </xf>
    <xf numFmtId="0" fontId="103" fillId="42" borderId="38" applyNumberFormat="0" applyAlignment="0" applyProtection="0">
      <alignment vertical="center"/>
    </xf>
    <xf numFmtId="0" fontId="103" fillId="42" borderId="38" applyNumberFormat="0" applyAlignment="0" applyProtection="0">
      <alignment vertical="center"/>
    </xf>
    <xf numFmtId="0" fontId="103" fillId="42" borderId="38" applyNumberFormat="0" applyAlignment="0" applyProtection="0">
      <alignment vertical="center"/>
    </xf>
    <xf numFmtId="0" fontId="103" fillId="42" borderId="38" applyNumberFormat="0" applyAlignment="0" applyProtection="0">
      <alignment vertical="center"/>
    </xf>
    <xf numFmtId="0" fontId="103" fillId="42" borderId="38" applyNumberFormat="0" applyAlignment="0" applyProtection="0">
      <alignment vertical="center"/>
    </xf>
    <xf numFmtId="1" fontId="52" fillId="0" borderId="35" applyFill="0" applyProtection="0">
      <alignment horizontal="center" vertical="center"/>
    </xf>
    <xf numFmtId="1" fontId="52" fillId="0" borderId="35" applyFill="0" applyProtection="0">
      <alignment horizontal="center" vertical="center"/>
    </xf>
    <xf numFmtId="1" fontId="52" fillId="0" borderId="35" applyFill="0" applyProtection="0">
      <alignment horizontal="center" vertical="center"/>
    </xf>
    <xf numFmtId="1" fontId="52" fillId="0" borderId="35" applyFill="0" applyProtection="0">
      <alignment horizontal="center" vertical="center"/>
    </xf>
    <xf numFmtId="1" fontId="52" fillId="0" borderId="35" applyFill="0" applyProtection="0">
      <alignment horizontal="center" vertical="center"/>
    </xf>
    <xf numFmtId="1" fontId="52" fillId="0" borderId="35" applyFill="0" applyProtection="0">
      <alignment horizontal="center" vertical="center"/>
    </xf>
    <xf numFmtId="1" fontId="52" fillId="0" borderId="35" applyFill="0" applyProtection="0">
      <alignment horizontal="center" vertical="center"/>
    </xf>
    <xf numFmtId="1" fontId="52" fillId="0" borderId="35" applyFill="0" applyProtection="0">
      <alignment horizontal="center" vertical="center"/>
    </xf>
    <xf numFmtId="0" fontId="104" fillId="0" borderId="0">
      <alignment vertical="center"/>
    </xf>
    <xf numFmtId="0" fontId="50" fillId="0" borderId="0">
      <alignment vertical="center"/>
    </xf>
    <xf numFmtId="0" fontId="59" fillId="0" borderId="0">
      <alignment vertical="center"/>
    </xf>
    <xf numFmtId="43"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29" fillId="39" borderId="42" applyNumberFormat="0" applyFont="0" applyAlignment="0" applyProtection="0">
      <alignment vertical="center"/>
    </xf>
    <xf numFmtId="0" fontId="29" fillId="39" borderId="42" applyNumberFormat="0" applyFont="0" applyAlignment="0" applyProtection="0">
      <alignment vertical="center"/>
    </xf>
    <xf numFmtId="0" fontId="29" fillId="39" borderId="42" applyNumberFormat="0" applyFont="0" applyAlignment="0" applyProtection="0">
      <alignment vertical="center"/>
    </xf>
    <xf numFmtId="0" fontId="29" fillId="39" borderId="42" applyNumberFormat="0" applyFont="0" applyAlignment="0" applyProtection="0">
      <alignment vertical="center"/>
    </xf>
    <xf numFmtId="0" fontId="29" fillId="39" borderId="42" applyNumberFormat="0" applyFont="0" applyAlignment="0" applyProtection="0">
      <alignment vertical="center"/>
    </xf>
    <xf numFmtId="0" fontId="29" fillId="39" borderId="42" applyNumberFormat="0" applyFont="0" applyAlignment="0" applyProtection="0">
      <alignment vertical="center"/>
    </xf>
    <xf numFmtId="0" fontId="29" fillId="39" borderId="42" applyNumberFormat="0" applyFont="0" applyAlignment="0" applyProtection="0">
      <alignment vertical="center"/>
    </xf>
    <xf numFmtId="0" fontId="29" fillId="39" borderId="42" applyNumberFormat="0" applyFont="0" applyAlignment="0" applyProtection="0">
      <alignment vertical="center"/>
    </xf>
    <xf numFmtId="0" fontId="29" fillId="39" borderId="42" applyNumberFormat="0" applyFont="0" applyAlignment="0" applyProtection="0">
      <alignment vertical="center"/>
    </xf>
    <xf numFmtId="0" fontId="29" fillId="39" borderId="42" applyNumberFormat="0" applyFont="0" applyAlignment="0" applyProtection="0">
      <alignment vertical="center"/>
    </xf>
    <xf numFmtId="0" fontId="29" fillId="39" borderId="42" applyNumberFormat="0" applyFont="0" applyAlignment="0" applyProtection="0">
      <alignment vertical="center"/>
    </xf>
    <xf numFmtId="0" fontId="29" fillId="39" borderId="42" applyNumberFormat="0" applyFont="0" applyAlignment="0" applyProtection="0">
      <alignment vertical="center"/>
    </xf>
    <xf numFmtId="0" fontId="29" fillId="39" borderId="42" applyNumberFormat="0" applyFont="0" applyAlignment="0" applyProtection="0">
      <alignment vertical="center"/>
    </xf>
    <xf numFmtId="0" fontId="29" fillId="39" borderId="42" applyNumberFormat="0" applyFont="0" applyAlignment="0" applyProtection="0">
      <alignment vertical="center"/>
    </xf>
    <xf numFmtId="0" fontId="29" fillId="39" borderId="42" applyNumberFormat="0" applyFont="0" applyAlignment="0" applyProtection="0">
      <alignment vertical="center"/>
    </xf>
    <xf numFmtId="0" fontId="29" fillId="39" borderId="42" applyNumberFormat="0" applyFont="0" applyAlignment="0" applyProtection="0">
      <alignment vertical="center"/>
    </xf>
    <xf numFmtId="0" fontId="29" fillId="39" borderId="42" applyNumberFormat="0" applyFont="0" applyAlignment="0" applyProtection="0">
      <alignment vertical="center"/>
    </xf>
    <xf numFmtId="0" fontId="29" fillId="39" borderId="42" applyNumberFormat="0" applyFont="0" applyAlignment="0" applyProtection="0">
      <alignment vertical="center"/>
    </xf>
    <xf numFmtId="0" fontId="29" fillId="39" borderId="42" applyNumberFormat="0" applyFont="0" applyAlignment="0" applyProtection="0">
      <alignment vertical="center"/>
    </xf>
    <xf numFmtId="0" fontId="29" fillId="39" borderId="42" applyNumberFormat="0" applyFont="0" applyAlignment="0" applyProtection="0">
      <alignment vertical="center"/>
    </xf>
    <xf numFmtId="0" fontId="29" fillId="39" borderId="42" applyNumberFormat="0" applyFont="0" applyAlignment="0" applyProtection="0">
      <alignment vertical="center"/>
    </xf>
  </cellStyleXfs>
  <cellXfs count="219">
    <xf numFmtId="0" fontId="0" fillId="0" borderId="0" xfId="0" applyAlignment="1"/>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wrapText="1"/>
    </xf>
    <xf numFmtId="0" fontId="7" fillId="0" borderId="1" xfId="0" applyFont="1" applyFill="1" applyBorder="1" applyAlignment="1">
      <alignment horizontal="left" vertical="center" wrapText="1"/>
    </xf>
    <xf numFmtId="49" fontId="9" fillId="2" borderId="1" xfId="0" applyNumberFormat="1" applyFont="1" applyFill="1" applyBorder="1" applyAlignment="1">
      <alignment vertical="center" wrapText="1"/>
    </xf>
    <xf numFmtId="49" fontId="7" fillId="0" borderId="1" xfId="0" applyNumberFormat="1" applyFont="1" applyFill="1" applyBorder="1" applyAlignment="1">
      <alignment horizontal="right" vertical="center" wrapText="1"/>
    </xf>
    <xf numFmtId="49" fontId="7" fillId="2" borderId="1" xfId="0" applyNumberFormat="1" applyFont="1" applyFill="1" applyBorder="1" applyAlignment="1">
      <alignment horizontal="right" vertical="center" wrapText="1"/>
    </xf>
    <xf numFmtId="0" fontId="10" fillId="0" borderId="0" xfId="0" applyFont="1" applyFill="1" applyBorder="1" applyAlignment="1">
      <alignment vertical="center" wrapText="1"/>
    </xf>
    <xf numFmtId="0" fontId="4"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Fill="1" applyBorder="1" applyAlignment="1">
      <alignment vertical="center" wrapText="1"/>
    </xf>
    <xf numFmtId="4" fontId="7" fillId="0" borderId="1" xfId="0" applyNumberFormat="1" applyFont="1" applyFill="1" applyBorder="1" applyAlignment="1">
      <alignment vertical="center" wrapText="1"/>
    </xf>
    <xf numFmtId="0" fontId="10"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2" fillId="0" borderId="0" xfId="0" applyFont="1" applyFill="1" applyBorder="1" applyAlignment="1">
      <alignment vertical="center"/>
    </xf>
    <xf numFmtId="0" fontId="13" fillId="0" borderId="0" xfId="0" applyFont="1" applyFill="1" applyBorder="1" applyAlignment="1">
      <alignment vertical="center"/>
    </xf>
    <xf numFmtId="0" fontId="11" fillId="0" borderId="0" xfId="0" applyFont="1" applyFill="1" applyBorder="1" applyAlignment="1">
      <alignment vertical="center" wrapText="1"/>
    </xf>
    <xf numFmtId="0" fontId="4" fillId="0" borderId="0" xfId="0" applyFont="1" applyFill="1" applyBorder="1" applyAlignment="1">
      <alignment horizontal="right" vertical="center" wrapText="1"/>
    </xf>
    <xf numFmtId="0" fontId="14" fillId="0" borderId="1" xfId="0" applyFont="1" applyFill="1" applyBorder="1" applyAlignment="1">
      <alignment horizontal="center" vertical="center" wrapText="1"/>
    </xf>
    <xf numFmtId="0" fontId="9" fillId="0" borderId="1" xfId="0" applyFont="1" applyFill="1" applyBorder="1" applyAlignment="1">
      <alignment vertical="center" wrapText="1"/>
    </xf>
    <xf numFmtId="49" fontId="9" fillId="0" borderId="1" xfId="0" applyNumberFormat="1" applyFont="1" applyFill="1" applyBorder="1" applyAlignment="1">
      <alignment vertical="center" wrapText="1"/>
    </xf>
    <xf numFmtId="0" fontId="9"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vertical="center" wrapText="1"/>
    </xf>
    <xf numFmtId="0" fontId="6" fillId="0" borderId="0" xfId="645" applyNumberFormat="1" applyFont="1" applyFill="1" applyAlignment="1" applyProtection="1">
      <alignment horizontal="center" vertical="center" wrapText="1"/>
    </xf>
    <xf numFmtId="0" fontId="14"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6" fillId="0" borderId="0" xfId="913" applyFont="1" applyFill="1" applyProtection="1">
      <alignment vertical="center"/>
    </xf>
    <xf numFmtId="0" fontId="17" fillId="0" borderId="0" xfId="913" applyFont="1" applyFill="1" applyAlignment="1" applyProtection="1">
      <alignment horizontal="center" vertical="center"/>
    </xf>
    <xf numFmtId="0" fontId="15" fillId="0" borderId="0" xfId="913" applyProtection="1">
      <alignment vertical="center"/>
    </xf>
    <xf numFmtId="0" fontId="17" fillId="0" borderId="0" xfId="913" applyFont="1" applyProtection="1">
      <alignment vertical="center"/>
    </xf>
    <xf numFmtId="0" fontId="15" fillId="0" borderId="0" xfId="913" applyFill="1" applyProtection="1">
      <alignment vertical="center"/>
    </xf>
    <xf numFmtId="194" fontId="15" fillId="0" borderId="0" xfId="913" applyNumberFormat="1" applyFill="1" applyProtection="1">
      <alignment vertical="center"/>
    </xf>
    <xf numFmtId="0" fontId="6" fillId="0" borderId="0" xfId="913" applyFont="1" applyFill="1" applyAlignment="1" applyProtection="1">
      <alignment horizontal="center" vertical="center"/>
    </xf>
    <xf numFmtId="0" fontId="9" fillId="0" borderId="0" xfId="913" applyFont="1" applyFill="1" applyProtection="1">
      <alignment vertical="center"/>
    </xf>
    <xf numFmtId="194" fontId="9" fillId="0" borderId="0" xfId="913" applyNumberFormat="1" applyFont="1" applyFill="1" applyBorder="1" applyAlignment="1" applyProtection="1">
      <alignment horizontal="right" vertical="center"/>
    </xf>
    <xf numFmtId="194" fontId="14" fillId="0" borderId="2" xfId="913" applyNumberFormat="1" applyFont="1" applyFill="1" applyBorder="1" applyAlignment="1" applyProtection="1">
      <alignment horizontal="center" vertical="center" wrapText="1"/>
    </xf>
    <xf numFmtId="0" fontId="14" fillId="0" borderId="1" xfId="913" applyFont="1" applyFill="1" applyBorder="1" applyAlignment="1" applyProtection="1">
      <alignment horizontal="distributed" vertical="center" wrapText="1" indent="3"/>
    </xf>
    <xf numFmtId="194" fontId="14" fillId="0" borderId="1" xfId="913" applyNumberFormat="1" applyFont="1" applyFill="1" applyBorder="1" applyAlignment="1" applyProtection="1">
      <alignment horizontal="center" vertical="center" wrapText="1"/>
    </xf>
    <xf numFmtId="0" fontId="18" fillId="3" borderId="3" xfId="0" applyFont="1" applyFill="1" applyBorder="1" applyAlignment="1" applyProtection="1">
      <alignment horizontal="left" vertical="center"/>
    </xf>
    <xf numFmtId="49" fontId="18" fillId="0" borderId="1" xfId="0" applyNumberFormat="1" applyFont="1" applyFill="1" applyBorder="1" applyAlignment="1" applyProtection="1">
      <alignment horizontal="left" vertical="center" wrapText="1"/>
    </xf>
    <xf numFmtId="3" fontId="18" fillId="0" borderId="1" xfId="0" applyNumberFormat="1" applyFont="1" applyFill="1" applyBorder="1" applyAlignment="1" applyProtection="1">
      <alignment horizontal="right" vertical="center"/>
      <protection locked="0"/>
    </xf>
    <xf numFmtId="195" fontId="14" fillId="0" borderId="1" xfId="3" applyNumberFormat="1" applyFont="1" applyFill="1" applyBorder="1" applyAlignment="1" applyProtection="1">
      <alignment horizontal="right" vertical="center" wrapText="1" shrinkToFit="1"/>
      <protection locked="0"/>
    </xf>
    <xf numFmtId="0" fontId="12" fillId="3" borderId="3" xfId="0" applyFont="1" applyFill="1" applyBorder="1" applyAlignment="1" applyProtection="1">
      <alignment horizontal="left" vertical="center"/>
    </xf>
    <xf numFmtId="49" fontId="12" fillId="0" borderId="1" xfId="0" applyNumberFormat="1" applyFont="1" applyFill="1" applyBorder="1" applyAlignment="1" applyProtection="1">
      <alignment horizontal="left" vertical="center" wrapText="1"/>
    </xf>
    <xf numFmtId="3" fontId="12" fillId="0" borderId="1" xfId="0" applyNumberFormat="1" applyFont="1" applyFill="1" applyBorder="1" applyAlignment="1" applyProtection="1">
      <alignment horizontal="right" vertical="center"/>
      <protection locked="0"/>
    </xf>
    <xf numFmtId="195" fontId="9" fillId="0" borderId="1" xfId="3" applyNumberFormat="1" applyFont="1" applyFill="1" applyBorder="1" applyAlignment="1" applyProtection="1">
      <alignment horizontal="right" vertical="center" wrapText="1" shrinkToFit="1"/>
      <protection locked="0"/>
    </xf>
    <xf numFmtId="49" fontId="12" fillId="3" borderId="1" xfId="0" applyNumberFormat="1" applyFont="1" applyFill="1" applyBorder="1" applyAlignment="1" applyProtection="1">
      <alignment horizontal="left" vertical="center" wrapText="1"/>
    </xf>
    <xf numFmtId="3" fontId="12" fillId="3" borderId="1" xfId="0" applyNumberFormat="1" applyFont="1" applyFill="1" applyBorder="1" applyAlignment="1" applyProtection="1">
      <alignment horizontal="right" vertical="center"/>
      <protection locked="0"/>
    </xf>
    <xf numFmtId="49" fontId="12" fillId="3" borderId="3" xfId="0" applyNumberFormat="1" applyFont="1" applyFill="1" applyBorder="1" applyAlignment="1" applyProtection="1">
      <alignment horizontal="left" vertical="center" wrapText="1"/>
    </xf>
    <xf numFmtId="49" fontId="18" fillId="3" borderId="3" xfId="0" applyNumberFormat="1" applyFont="1" applyFill="1" applyBorder="1" applyAlignment="1" applyProtection="1">
      <alignment horizontal="left" vertical="center" wrapText="1"/>
    </xf>
    <xf numFmtId="3" fontId="18" fillId="0" borderId="1" xfId="0" applyNumberFormat="1" applyFont="1" applyFill="1" applyBorder="1" applyAlignment="1" applyProtection="1">
      <alignment horizontal="right" vertical="center"/>
    </xf>
    <xf numFmtId="195" fontId="14" fillId="0" borderId="1" xfId="3" applyNumberFormat="1" applyFont="1" applyFill="1" applyBorder="1" applyAlignment="1" applyProtection="1">
      <alignment horizontal="right" vertical="center" wrapText="1"/>
      <protection locked="0"/>
    </xf>
    <xf numFmtId="49" fontId="19" fillId="3" borderId="3" xfId="0" applyNumberFormat="1" applyFont="1" applyFill="1" applyBorder="1" applyAlignment="1" applyProtection="1">
      <alignment horizontal="distributed" vertical="center"/>
    </xf>
    <xf numFmtId="49" fontId="19" fillId="0" borderId="1" xfId="0" applyNumberFormat="1" applyFont="1" applyFill="1" applyBorder="1" applyAlignment="1" applyProtection="1">
      <alignment horizontal="distributed" vertical="center" wrapText="1"/>
    </xf>
    <xf numFmtId="49" fontId="18" fillId="0" borderId="2" xfId="897" applyNumberFormat="1" applyFont="1" applyFill="1" applyBorder="1" applyAlignment="1" applyProtection="1">
      <alignment horizontal="left" vertical="center"/>
    </xf>
    <xf numFmtId="0" fontId="14" fillId="0" borderId="1" xfId="913" applyFont="1" applyFill="1" applyBorder="1" applyAlignment="1" applyProtection="1">
      <alignment horizontal="left" vertical="center" wrapText="1"/>
    </xf>
    <xf numFmtId="3" fontId="14" fillId="0" borderId="1" xfId="0" applyNumberFormat="1" applyFont="1" applyFill="1" applyBorder="1" applyAlignment="1" applyProtection="1">
      <alignment horizontal="right" vertical="center"/>
    </xf>
    <xf numFmtId="0" fontId="14" fillId="4" borderId="1" xfId="913" applyFont="1" applyFill="1" applyBorder="1" applyAlignment="1" applyProtection="1">
      <alignment horizontal="left" vertical="center" wrapText="1"/>
    </xf>
    <xf numFmtId="49" fontId="12" fillId="0" borderId="2" xfId="897" applyNumberFormat="1" applyFont="1" applyBorder="1" applyAlignment="1" applyProtection="1">
      <alignment horizontal="left" vertical="center"/>
    </xf>
    <xf numFmtId="0" fontId="9" fillId="4" borderId="1" xfId="913" applyFont="1" applyFill="1" applyBorder="1" applyAlignment="1" applyProtection="1">
      <alignment horizontal="left" vertical="center" wrapText="1"/>
    </xf>
    <xf numFmtId="3" fontId="9" fillId="4" borderId="1" xfId="0" applyNumberFormat="1" applyFont="1" applyFill="1" applyBorder="1" applyAlignment="1" applyProtection="1">
      <alignment horizontal="right" vertical="center"/>
    </xf>
    <xf numFmtId="3" fontId="9" fillId="4" borderId="1" xfId="0" applyNumberFormat="1" applyFont="1" applyFill="1" applyBorder="1" applyAlignment="1" applyProtection="1">
      <alignment horizontal="right" vertical="center"/>
      <protection locked="0"/>
    </xf>
    <xf numFmtId="195" fontId="9" fillId="4" borderId="1" xfId="3" applyNumberFormat="1" applyFont="1" applyFill="1" applyBorder="1" applyAlignment="1" applyProtection="1">
      <alignment horizontal="right" vertical="center" wrapText="1"/>
      <protection locked="0"/>
    </xf>
    <xf numFmtId="49" fontId="12" fillId="0" borderId="2" xfId="897" applyNumberFormat="1" applyFont="1" applyFill="1" applyBorder="1" applyAlignment="1" applyProtection="1">
      <alignment horizontal="left" vertical="center"/>
    </xf>
    <xf numFmtId="0" fontId="9" fillId="0" borderId="1" xfId="913" applyFont="1" applyFill="1" applyBorder="1" applyAlignment="1" applyProtection="1">
      <alignment horizontal="left" vertical="center" wrapText="1"/>
    </xf>
    <xf numFmtId="3" fontId="9" fillId="0" borderId="1" xfId="0" applyNumberFormat="1" applyFont="1" applyFill="1" applyBorder="1" applyAlignment="1" applyProtection="1">
      <alignment horizontal="right" vertical="center"/>
    </xf>
    <xf numFmtId="3" fontId="9" fillId="0" borderId="1" xfId="0" applyNumberFormat="1" applyFont="1" applyFill="1" applyBorder="1" applyAlignment="1" applyProtection="1">
      <alignment horizontal="right" vertical="center"/>
      <protection locked="0"/>
    </xf>
    <xf numFmtId="195" fontId="9" fillId="0" borderId="1" xfId="3" applyNumberFormat="1" applyFont="1" applyFill="1" applyBorder="1" applyAlignment="1" applyProtection="1">
      <alignment horizontal="right" vertical="center" wrapText="1"/>
      <protection locked="0"/>
    </xf>
    <xf numFmtId="0" fontId="14" fillId="0" borderId="1" xfId="912" applyFont="1" applyFill="1" applyBorder="1" applyAlignment="1" applyProtection="1">
      <alignment horizontal="left" vertical="center" wrapText="1"/>
    </xf>
    <xf numFmtId="3" fontId="14" fillId="0" borderId="1" xfId="0" applyNumberFormat="1" applyFont="1" applyFill="1" applyBorder="1" applyAlignment="1" applyProtection="1">
      <alignment horizontal="right" vertical="center"/>
      <protection locked="0"/>
    </xf>
    <xf numFmtId="0" fontId="15" fillId="0" borderId="2" xfId="913" applyFill="1" applyBorder="1" applyAlignment="1" applyProtection="1">
      <alignment horizontal="left" vertical="center"/>
    </xf>
    <xf numFmtId="0" fontId="14" fillId="0" borderId="1" xfId="913" applyFont="1" applyFill="1" applyBorder="1" applyAlignment="1" applyProtection="1">
      <alignment horizontal="distributed" vertical="center" wrapText="1" indent="1"/>
    </xf>
    <xf numFmtId="3" fontId="15" fillId="0" borderId="0" xfId="913" applyNumberFormat="1" applyFill="1" applyProtection="1">
      <alignment vertical="center"/>
    </xf>
    <xf numFmtId="0" fontId="16" fillId="0" borderId="0" xfId="913" applyFont="1">
      <alignment vertical="center"/>
    </xf>
    <xf numFmtId="0" fontId="17" fillId="0" borderId="0" xfId="913" applyFont="1" applyAlignment="1">
      <alignment horizontal="center" vertical="center"/>
    </xf>
    <xf numFmtId="0" fontId="15" fillId="0" borderId="0" xfId="913">
      <alignment vertical="center"/>
    </xf>
    <xf numFmtId="194" fontId="15" fillId="0" borderId="0" xfId="913" applyNumberFormat="1">
      <alignment vertical="center"/>
    </xf>
    <xf numFmtId="0" fontId="15" fillId="0" borderId="0" xfId="913" applyFill="1">
      <alignment vertical="center"/>
    </xf>
    <xf numFmtId="0" fontId="6" fillId="0" borderId="0" xfId="913" applyFont="1" applyFill="1" applyAlignment="1">
      <alignment horizontal="center" vertical="center"/>
    </xf>
    <xf numFmtId="0" fontId="16" fillId="0" borderId="0" xfId="913" applyFont="1" applyFill="1">
      <alignment vertical="center"/>
    </xf>
    <xf numFmtId="0" fontId="9" fillId="0" borderId="0" xfId="913" applyFont="1" applyFill="1">
      <alignment vertical="center"/>
    </xf>
    <xf numFmtId="0" fontId="20" fillId="0" borderId="0" xfId="913" applyFont="1" applyFill="1">
      <alignment vertical="center"/>
    </xf>
    <xf numFmtId="194" fontId="9" fillId="0" borderId="0" xfId="913" applyNumberFormat="1" applyFont="1" applyFill="1" applyAlignment="1">
      <alignment horizontal="right" vertical="center"/>
    </xf>
    <xf numFmtId="194" fontId="14" fillId="0" borderId="2" xfId="913" applyNumberFormat="1" applyFont="1" applyFill="1" applyBorder="1" applyAlignment="1">
      <alignment horizontal="center" vertical="center" wrapText="1"/>
    </xf>
    <xf numFmtId="0" fontId="14" fillId="0" borderId="1" xfId="913" applyFont="1" applyFill="1" applyBorder="1" applyAlignment="1">
      <alignment horizontal="distributed" vertical="center" wrapText="1" indent="3"/>
    </xf>
    <xf numFmtId="194" fontId="14" fillId="0" borderId="1" xfId="913" applyNumberFormat="1" applyFont="1" applyFill="1" applyBorder="1" applyAlignment="1">
      <alignment horizontal="center" vertical="center" wrapText="1"/>
    </xf>
    <xf numFmtId="0" fontId="9" fillId="3" borderId="3" xfId="0" applyFont="1" applyFill="1" applyBorder="1" applyAlignment="1" applyProtection="1">
      <alignment vertical="center"/>
    </xf>
    <xf numFmtId="49" fontId="14" fillId="0" borderId="1" xfId="0" applyNumberFormat="1" applyFont="1" applyFill="1" applyBorder="1" applyAlignment="1" applyProtection="1">
      <alignment vertical="center" wrapText="1"/>
    </xf>
    <xf numFmtId="49" fontId="9" fillId="0" borderId="1" xfId="0" applyNumberFormat="1" applyFont="1" applyFill="1" applyBorder="1" applyAlignment="1" applyProtection="1">
      <alignment vertical="center" wrapText="1"/>
    </xf>
    <xf numFmtId="0" fontId="14" fillId="0" borderId="2" xfId="913" applyFont="1" applyFill="1" applyBorder="1" applyAlignment="1">
      <alignment horizontal="left" vertical="center"/>
    </xf>
    <xf numFmtId="0" fontId="14" fillId="0" borderId="1" xfId="912" applyFont="1" applyFill="1" applyBorder="1" applyAlignment="1">
      <alignment horizontal="left" vertical="center"/>
    </xf>
    <xf numFmtId="194" fontId="14" fillId="0" borderId="1" xfId="913" applyNumberFormat="1" applyFont="1" applyFill="1" applyBorder="1" applyAlignment="1" applyProtection="1">
      <alignment horizontal="right" vertical="center" wrapText="1"/>
      <protection locked="0"/>
    </xf>
    <xf numFmtId="0" fontId="14" fillId="0" borderId="2" xfId="913" applyFont="1" applyFill="1" applyBorder="1" applyAlignment="1" applyProtection="1">
      <alignment horizontal="left" vertical="center"/>
    </xf>
    <xf numFmtId="0" fontId="14" fillId="0" borderId="1" xfId="912" applyFont="1" applyFill="1" applyBorder="1" applyAlignment="1" applyProtection="1">
      <alignment horizontal="left" vertical="center"/>
    </xf>
    <xf numFmtId="0" fontId="9" fillId="0" borderId="2" xfId="913" applyFont="1" applyFill="1" applyBorder="1" applyAlignment="1" applyProtection="1">
      <alignment horizontal="left" vertical="center"/>
    </xf>
    <xf numFmtId="0" fontId="9" fillId="0" borderId="1" xfId="913" applyFont="1" applyFill="1" applyBorder="1" applyAlignment="1" applyProtection="1">
      <alignment horizontal="left" vertical="center"/>
    </xf>
    <xf numFmtId="194" fontId="9" fillId="0" borderId="1" xfId="913" applyNumberFormat="1" applyFont="1" applyFill="1" applyBorder="1" applyAlignment="1" applyProtection="1">
      <alignment horizontal="right" vertical="center" wrapText="1"/>
      <protection locked="0"/>
    </xf>
    <xf numFmtId="0" fontId="9" fillId="0" borderId="2" xfId="913" applyFont="1" applyFill="1" applyBorder="1">
      <alignment vertical="center"/>
    </xf>
    <xf numFmtId="0" fontId="14" fillId="0" borderId="1" xfId="913" applyFont="1" applyFill="1" applyBorder="1" applyAlignment="1">
      <alignment horizontal="distributed" vertical="center" indent="1"/>
    </xf>
    <xf numFmtId="3" fontId="15" fillId="0" borderId="0" xfId="913" applyNumberFormat="1">
      <alignment vertical="center"/>
    </xf>
    <xf numFmtId="0" fontId="21" fillId="0" borderId="0" xfId="0" applyFont="1" applyFill="1" applyBorder="1" applyAlignment="1"/>
    <xf numFmtId="0" fontId="21" fillId="0" borderId="0" xfId="0" applyFont="1" applyFill="1" applyBorder="1" applyAlignment="1">
      <alignment vertical="center"/>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4" xfId="0" applyFont="1" applyFill="1" applyBorder="1" applyAlignment="1">
      <alignment horizontal="center" vertical="center"/>
    </xf>
    <xf numFmtId="0" fontId="12" fillId="0" borderId="0" xfId="0" applyFont="1" applyAlignment="1">
      <alignment horizontal="right"/>
    </xf>
    <xf numFmtId="0" fontId="14" fillId="0" borderId="5" xfId="914" applyFont="1" applyBorder="1" applyAlignment="1">
      <alignment horizontal="center" vertical="center"/>
    </xf>
    <xf numFmtId="0" fontId="14" fillId="0" borderId="2" xfId="914" applyFont="1" applyBorder="1" applyAlignment="1">
      <alignment horizontal="center" vertical="center"/>
    </xf>
    <xf numFmtId="0" fontId="14" fillId="0" borderId="6" xfId="914" applyFont="1" applyBorder="1" applyAlignment="1">
      <alignment horizontal="center" vertical="center"/>
    </xf>
    <xf numFmtId="0" fontId="14" fillId="0" borderId="7" xfId="914" applyFont="1" applyBorder="1" applyAlignment="1">
      <alignment horizontal="center" vertical="center"/>
    </xf>
    <xf numFmtId="0" fontId="14" fillId="0" borderId="1" xfId="914" applyFont="1" applyBorder="1" applyAlignment="1">
      <alignment horizontal="center" vertical="center"/>
    </xf>
    <xf numFmtId="49" fontId="14" fillId="0" borderId="1" xfId="671" applyNumberFormat="1" applyFont="1" applyFill="1" applyBorder="1" applyAlignment="1" applyProtection="1">
      <alignment horizontal="center" vertical="center"/>
    </xf>
    <xf numFmtId="0" fontId="24" fillId="0" borderId="1" xfId="0" applyFont="1" applyFill="1" applyBorder="1" applyAlignment="1">
      <alignment horizontal="center"/>
    </xf>
    <xf numFmtId="0" fontId="24" fillId="0" borderId="1" xfId="0" applyFont="1" applyFill="1" applyBorder="1" applyAlignment="1"/>
    <xf numFmtId="196" fontId="24" fillId="0" borderId="1" xfId="0" applyNumberFormat="1" applyFont="1" applyFill="1" applyBorder="1" applyAlignment="1"/>
    <xf numFmtId="49" fontId="14" fillId="0" borderId="1" xfId="671" applyNumberFormat="1" applyFont="1" applyFill="1" applyBorder="1" applyAlignment="1" applyProtection="1">
      <alignment vertical="center"/>
    </xf>
    <xf numFmtId="49" fontId="9" fillId="0" borderId="1" xfId="671" applyNumberFormat="1" applyFont="1" applyFill="1" applyBorder="1" applyAlignment="1" applyProtection="1">
      <alignment vertical="center"/>
    </xf>
    <xf numFmtId="0" fontId="25" fillId="0" borderId="0" xfId="0" applyFont="1" applyFill="1" applyBorder="1" applyAlignment="1">
      <alignment horizontal="left" vertical="top" wrapText="1"/>
    </xf>
    <xf numFmtId="0" fontId="26" fillId="0" borderId="0" xfId="658" applyFont="1" applyFill="1" applyBorder="1" applyAlignment="1">
      <alignment horizontal="center" vertical="center"/>
    </xf>
    <xf numFmtId="0" fontId="12" fillId="0" borderId="0" xfId="658" applyFont="1" applyBorder="1" applyAlignment="1">
      <alignment horizontal="left" vertical="center"/>
    </xf>
    <xf numFmtId="0" fontId="12" fillId="0" borderId="0" xfId="658" applyFont="1" applyBorder="1" applyAlignment="1">
      <alignment horizontal="right" vertical="center"/>
    </xf>
    <xf numFmtId="0" fontId="14" fillId="0" borderId="1" xfId="0" applyFont="1" applyBorder="1" applyAlignment="1">
      <alignment horizontal="center" vertical="center" wrapText="1"/>
    </xf>
    <xf numFmtId="194" fontId="14" fillId="0" borderId="1" xfId="913" applyNumberFormat="1" applyFont="1" applyBorder="1" applyAlignment="1">
      <alignment horizontal="center" vertical="center" wrapText="1"/>
    </xf>
    <xf numFmtId="196" fontId="18" fillId="0" borderId="1" xfId="659" applyNumberFormat="1" applyFont="1" applyFill="1" applyBorder="1" applyAlignment="1">
      <alignment horizontal="left" vertical="center"/>
    </xf>
    <xf numFmtId="197" fontId="18" fillId="0" borderId="1" xfId="659" applyNumberFormat="1" applyFont="1" applyFill="1" applyBorder="1" applyAlignment="1">
      <alignment horizontal="right" vertical="center" wrapText="1"/>
    </xf>
    <xf numFmtId="196" fontId="12" fillId="0" borderId="1" xfId="659" applyNumberFormat="1" applyFont="1" applyFill="1" applyBorder="1" applyAlignment="1">
      <alignment horizontal="left" vertical="center"/>
    </xf>
    <xf numFmtId="197" fontId="12" fillId="0" borderId="1" xfId="659" applyNumberFormat="1" applyFont="1" applyFill="1" applyBorder="1" applyAlignment="1">
      <alignment horizontal="right" vertical="center" wrapText="1"/>
    </xf>
    <xf numFmtId="197" fontId="12" fillId="0" borderId="1" xfId="0" applyNumberFormat="1" applyFont="1" applyBorder="1" applyAlignment="1">
      <alignment horizontal="right" vertical="center" wrapText="1"/>
    </xf>
    <xf numFmtId="0" fontId="18" fillId="0" borderId="1" xfId="659" applyFont="1" applyFill="1" applyBorder="1" applyAlignment="1">
      <alignment horizontal="center" vertical="center"/>
    </xf>
    <xf numFmtId="0" fontId="15" fillId="0" borderId="0" xfId="633" applyFill="1" applyAlignment="1"/>
    <xf numFmtId="0" fontId="27" fillId="0" borderId="0" xfId="913" applyFont="1" applyAlignment="1">
      <alignment horizontal="center" vertical="center" wrapText="1"/>
    </xf>
    <xf numFmtId="0" fontId="6" fillId="4" borderId="0" xfId="913" applyFont="1" applyFill="1" applyAlignment="1">
      <alignment horizontal="center" vertical="center"/>
    </xf>
    <xf numFmtId="0" fontId="16" fillId="4" borderId="0" xfId="913" applyFont="1" applyFill="1">
      <alignment vertical="center"/>
    </xf>
    <xf numFmtId="0" fontId="12" fillId="0" borderId="0" xfId="913" applyFont="1">
      <alignment vertical="center"/>
    </xf>
    <xf numFmtId="0" fontId="20" fillId="4" borderId="0" xfId="913" applyFont="1" applyFill="1">
      <alignment vertical="center"/>
    </xf>
    <xf numFmtId="194" fontId="9" fillId="4" borderId="0" xfId="913" applyNumberFormat="1" applyFont="1" applyFill="1" applyBorder="1" applyAlignment="1">
      <alignment horizontal="right" vertical="center"/>
    </xf>
    <xf numFmtId="194" fontId="14" fillId="4" borderId="1" xfId="913" applyNumberFormat="1" applyFont="1" applyFill="1" applyBorder="1" applyAlignment="1">
      <alignment horizontal="center" vertical="center" wrapText="1"/>
    </xf>
    <xf numFmtId="0" fontId="14" fillId="4" borderId="1" xfId="913" applyFont="1" applyFill="1" applyBorder="1" applyAlignment="1">
      <alignment horizontal="distributed" vertical="center" wrapText="1" indent="3"/>
    </xf>
    <xf numFmtId="0" fontId="18" fillId="3" borderId="1" xfId="0" applyFont="1" applyFill="1" applyBorder="1" applyAlignment="1" applyProtection="1">
      <alignment horizontal="left" vertical="center"/>
    </xf>
    <xf numFmtId="3" fontId="12" fillId="3" borderId="1" xfId="0" applyNumberFormat="1" applyFont="1" applyFill="1" applyBorder="1" applyAlignment="1" applyProtection="1">
      <alignment horizontal="right" vertical="center"/>
    </xf>
    <xf numFmtId="0" fontId="12" fillId="3" borderId="1" xfId="0" applyFont="1" applyFill="1" applyBorder="1" applyAlignment="1" applyProtection="1">
      <alignment horizontal="left" vertical="center"/>
    </xf>
    <xf numFmtId="0" fontId="9" fillId="3" borderId="1" xfId="0" applyFont="1" applyFill="1" applyBorder="1" applyAlignment="1" applyProtection="1">
      <alignment horizontal="left" vertical="center"/>
      <protection locked="0"/>
    </xf>
    <xf numFmtId="0" fontId="12" fillId="3" borderId="1" xfId="0" applyFont="1" applyFill="1" applyBorder="1" applyAlignment="1" applyProtection="1">
      <alignment horizontal="left" vertical="center"/>
      <protection locked="0"/>
    </xf>
    <xf numFmtId="0" fontId="12" fillId="3" borderId="1" xfId="0" applyNumberFormat="1" applyFont="1" applyFill="1" applyBorder="1" applyAlignment="1" applyProtection="1">
      <alignment horizontal="left" vertical="center"/>
    </xf>
    <xf numFmtId="49" fontId="12" fillId="3" borderId="1" xfId="0" applyNumberFormat="1" applyFont="1" applyFill="1" applyBorder="1" applyAlignment="1" applyProtection="1">
      <alignment horizontal="left" vertical="center" wrapText="1" indent="3"/>
    </xf>
    <xf numFmtId="0" fontId="14"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197" fontId="14" fillId="0" borderId="1" xfId="1" applyNumberFormat="1" applyFont="1" applyFill="1" applyBorder="1" applyAlignment="1" applyProtection="1">
      <alignment horizontal="right" vertical="center" wrapText="1"/>
      <protection locked="0"/>
    </xf>
    <xf numFmtId="49" fontId="12" fillId="0" borderId="1" xfId="0" applyNumberFormat="1" applyFont="1" applyFill="1" applyBorder="1" applyAlignment="1" applyProtection="1">
      <alignment horizontal="left" vertical="center"/>
    </xf>
    <xf numFmtId="49" fontId="18" fillId="3" borderId="1" xfId="0" applyNumberFormat="1" applyFont="1" applyFill="1" applyBorder="1" applyAlignment="1" applyProtection="1">
      <alignment horizontal="left" vertical="center" wrapText="1"/>
    </xf>
    <xf numFmtId="197" fontId="14" fillId="0" borderId="1" xfId="1" applyNumberFormat="1" applyFont="1" applyFill="1" applyBorder="1" applyAlignment="1" applyProtection="1">
      <alignment horizontal="right" vertical="center" wrapText="1" shrinkToFit="1"/>
      <protection locked="0"/>
    </xf>
    <xf numFmtId="3" fontId="18" fillId="3" borderId="1" xfId="0" applyNumberFormat="1" applyFont="1" applyFill="1" applyBorder="1" applyAlignment="1" applyProtection="1">
      <alignment horizontal="right" vertical="center"/>
    </xf>
    <xf numFmtId="49" fontId="18" fillId="0" borderId="1" xfId="0" applyNumberFormat="1" applyFont="1" applyFill="1" applyBorder="1" applyAlignment="1" applyProtection="1">
      <alignment horizontal="left" vertical="center" wrapText="1"/>
      <protection locked="0"/>
    </xf>
    <xf numFmtId="49" fontId="9" fillId="3" borderId="1" xfId="0" applyNumberFormat="1" applyFont="1" applyFill="1" applyBorder="1" applyAlignment="1" applyProtection="1">
      <alignment horizontal="left" vertical="center" wrapText="1"/>
      <protection locked="0"/>
    </xf>
    <xf numFmtId="49" fontId="12" fillId="0" borderId="1" xfId="0" applyNumberFormat="1" applyFont="1" applyFill="1" applyBorder="1" applyAlignment="1" applyProtection="1">
      <alignment horizontal="left" vertical="center" wrapText="1"/>
      <protection locked="0"/>
    </xf>
    <xf numFmtId="197" fontId="14" fillId="0" borderId="1" xfId="1" applyNumberFormat="1" applyFont="1" applyFill="1" applyBorder="1" applyAlignment="1" applyProtection="1">
      <alignment vertical="center" wrapText="1"/>
      <protection locked="0"/>
    </xf>
    <xf numFmtId="0" fontId="9" fillId="0" borderId="1" xfId="0" applyFont="1" applyFill="1" applyBorder="1" applyAlignment="1">
      <alignment horizontal="left" vertical="center"/>
    </xf>
    <xf numFmtId="49" fontId="14" fillId="4" borderId="1" xfId="915" applyNumberFormat="1" applyFont="1" applyFill="1" applyBorder="1" applyAlignment="1" applyProtection="1">
      <alignment horizontal="left" vertical="center"/>
    </xf>
    <xf numFmtId="0" fontId="14" fillId="0" borderId="1" xfId="913" applyFont="1" applyFill="1" applyBorder="1" applyAlignment="1">
      <alignment horizontal="center" vertical="center" wrapText="1"/>
    </xf>
    <xf numFmtId="197" fontId="15" fillId="0" borderId="0" xfId="913" applyNumberFormat="1">
      <alignment vertical="center"/>
    </xf>
    <xf numFmtId="0" fontId="14" fillId="0" borderId="0" xfId="913" applyFont="1" applyFill="1" applyAlignment="1">
      <alignment horizontal="center" vertical="center" wrapText="1"/>
    </xf>
    <xf numFmtId="0" fontId="15" fillId="4" borderId="0" xfId="912" applyFill="1">
      <alignment vertical="center"/>
    </xf>
    <xf numFmtId="0" fontId="15" fillId="0" borderId="0" xfId="912" applyFill="1">
      <alignment vertical="center"/>
    </xf>
    <xf numFmtId="0" fontId="0" fillId="0" borderId="0" xfId="0" applyFill="1" applyAlignment="1"/>
    <xf numFmtId="0" fontId="6" fillId="0" borderId="8" xfId="913" applyFont="1" applyFill="1" applyBorder="1" applyAlignment="1">
      <alignment horizontal="center" vertical="center"/>
    </xf>
    <xf numFmtId="0" fontId="6" fillId="0" borderId="9" xfId="913" applyFont="1" applyFill="1" applyBorder="1" applyAlignment="1">
      <alignment horizontal="center" vertical="center"/>
    </xf>
    <xf numFmtId="0" fontId="6" fillId="0" borderId="10" xfId="913" applyFont="1" applyFill="1" applyBorder="1" applyAlignment="1">
      <alignment horizontal="center" vertical="center"/>
    </xf>
    <xf numFmtId="0" fontId="9" fillId="0" borderId="11" xfId="913" applyFont="1" applyFill="1" applyBorder="1" applyAlignment="1">
      <alignment horizontal="left" vertical="center"/>
    </xf>
    <xf numFmtId="0" fontId="20" fillId="0" borderId="1" xfId="913" applyFont="1" applyFill="1" applyBorder="1">
      <alignment vertical="center"/>
    </xf>
    <xf numFmtId="194" fontId="9" fillId="0" borderId="12" xfId="913" applyNumberFormat="1" applyFont="1" applyFill="1" applyBorder="1" applyAlignment="1">
      <alignment horizontal="right" vertical="center"/>
    </xf>
    <xf numFmtId="194" fontId="14" fillId="0" borderId="2" xfId="913" applyNumberFormat="1" applyFont="1" applyFill="1" applyBorder="1" applyAlignment="1">
      <alignment vertical="center" wrapText="1"/>
    </xf>
    <xf numFmtId="0" fontId="14" fillId="0" borderId="11" xfId="913" applyFont="1" applyFill="1" applyBorder="1" applyAlignment="1">
      <alignment horizontal="distributed" vertical="center" wrapText="1" indent="3"/>
    </xf>
    <xf numFmtId="194" fontId="14" fillId="0" borderId="12" xfId="913" applyNumberFormat="1" applyFont="1" applyFill="1" applyBorder="1" applyAlignment="1">
      <alignment horizontal="center" vertical="center" wrapText="1"/>
    </xf>
    <xf numFmtId="0" fontId="14" fillId="0" borderId="2" xfId="913" applyNumberFormat="1" applyFont="1" applyFill="1" applyBorder="1" applyAlignment="1">
      <alignment horizontal="left" vertical="center"/>
    </xf>
    <xf numFmtId="0" fontId="14" fillId="0" borderId="11" xfId="913" applyNumberFormat="1" applyFont="1" applyFill="1" applyBorder="1" applyAlignment="1">
      <alignment vertical="center" wrapText="1"/>
    </xf>
    <xf numFmtId="197" fontId="14" fillId="0" borderId="1" xfId="1" applyNumberFormat="1" applyFont="1" applyFill="1" applyBorder="1" applyAlignment="1">
      <alignment horizontal="right" vertical="center" wrapText="1"/>
    </xf>
    <xf numFmtId="0" fontId="14" fillId="0" borderId="1" xfId="1" applyNumberFormat="1" applyFont="1" applyFill="1" applyBorder="1" applyAlignment="1">
      <alignment horizontal="right" vertical="center" wrapText="1"/>
    </xf>
    <xf numFmtId="195" fontId="9" fillId="0" borderId="12" xfId="3" applyNumberFormat="1" applyFont="1" applyFill="1" applyBorder="1" applyAlignment="1" applyProtection="1">
      <alignment horizontal="right" vertical="center" wrapText="1"/>
      <protection locked="0"/>
    </xf>
    <xf numFmtId="0" fontId="9" fillId="0" borderId="2" xfId="913" applyFont="1" applyFill="1" applyBorder="1" applyAlignment="1">
      <alignment horizontal="left" vertical="center"/>
    </xf>
    <xf numFmtId="0" fontId="9" fillId="0" borderId="11" xfId="913" applyFont="1" applyFill="1" applyBorder="1" applyAlignment="1">
      <alignment horizontal="left" vertical="center" wrapText="1"/>
    </xf>
    <xf numFmtId="3" fontId="0" fillId="4" borderId="1" xfId="0" applyNumberFormat="1" applyFont="1" applyFill="1" applyBorder="1" applyAlignment="1" applyProtection="1">
      <alignment horizontal="right" vertical="center"/>
      <protection locked="0"/>
    </xf>
    <xf numFmtId="0" fontId="9" fillId="4" borderId="2" xfId="913" applyFont="1" applyFill="1" applyBorder="1" applyAlignment="1">
      <alignment horizontal="left" vertical="center"/>
    </xf>
    <xf numFmtId="0" fontId="9" fillId="4" borderId="11" xfId="913" applyFont="1" applyFill="1" applyBorder="1" applyAlignment="1">
      <alignment horizontal="left" vertical="center" wrapText="1"/>
    </xf>
    <xf numFmtId="195" fontId="14" fillId="0" borderId="12" xfId="3" applyNumberFormat="1" applyFont="1" applyFill="1" applyBorder="1" applyAlignment="1" applyProtection="1">
      <alignment horizontal="right" vertical="center" wrapText="1"/>
      <protection locked="0"/>
    </xf>
    <xf numFmtId="0" fontId="9" fillId="0" borderId="2" xfId="913" applyFont="1" applyFill="1" applyBorder="1" applyAlignment="1">
      <alignment horizontal="left" vertical="top" wrapText="1"/>
    </xf>
    <xf numFmtId="0" fontId="9" fillId="0" borderId="11" xfId="913" applyNumberFormat="1" applyFont="1" applyFill="1" applyBorder="1" applyAlignment="1">
      <alignment vertical="center" wrapText="1"/>
    </xf>
    <xf numFmtId="197" fontId="9" fillId="0" borderId="1" xfId="1" applyNumberFormat="1" applyFont="1" applyFill="1" applyBorder="1" applyAlignment="1">
      <alignment horizontal="right" vertical="center" wrapText="1"/>
    </xf>
    <xf numFmtId="197" fontId="9" fillId="0" borderId="1" xfId="1" applyNumberFormat="1" applyFont="1" applyFill="1" applyBorder="1" applyAlignment="1" applyProtection="1">
      <alignment horizontal="right" vertical="center" wrapText="1"/>
      <protection locked="0"/>
    </xf>
    <xf numFmtId="0" fontId="14" fillId="0" borderId="2" xfId="913" applyFont="1" applyFill="1" applyBorder="1" applyAlignment="1">
      <alignment horizontal="distributed" vertical="center"/>
    </xf>
    <xf numFmtId="49" fontId="14" fillId="0" borderId="11" xfId="0" applyNumberFormat="1" applyFont="1" applyFill="1" applyBorder="1" applyAlignment="1" applyProtection="1">
      <alignment horizontal="distributed" vertical="center" wrapText="1"/>
    </xf>
    <xf numFmtId="0" fontId="14" fillId="0" borderId="11" xfId="913" applyFont="1" applyFill="1" applyBorder="1" applyAlignment="1">
      <alignment horizontal="left" vertical="center" wrapText="1"/>
    </xf>
    <xf numFmtId="194" fontId="14" fillId="0" borderId="12" xfId="913" applyNumberFormat="1" applyFont="1" applyFill="1" applyBorder="1" applyAlignment="1" applyProtection="1">
      <alignment horizontal="right" vertical="center" wrapText="1"/>
      <protection locked="0"/>
    </xf>
    <xf numFmtId="0" fontId="14" fillId="0" borderId="2" xfId="913" applyNumberFormat="1" applyFont="1" applyFill="1" applyBorder="1" applyAlignment="1" applyProtection="1">
      <alignment horizontal="left" vertical="center"/>
    </xf>
    <xf numFmtId="0" fontId="14" fillId="0" borderId="11" xfId="913" applyNumberFormat="1" applyFont="1" applyFill="1" applyBorder="1" applyAlignment="1" applyProtection="1">
      <alignment vertical="center" wrapText="1"/>
    </xf>
    <xf numFmtId="0" fontId="9" fillId="0" borderId="11" xfId="913" applyFont="1" applyFill="1" applyBorder="1" applyAlignment="1" applyProtection="1">
      <alignment horizontal="left" vertical="center" wrapText="1"/>
    </xf>
    <xf numFmtId="194" fontId="9" fillId="0" borderId="12" xfId="913" applyNumberFormat="1" applyFont="1" applyFill="1" applyBorder="1" applyAlignment="1" applyProtection="1">
      <alignment horizontal="right" vertical="center" wrapText="1"/>
      <protection locked="0"/>
    </xf>
    <xf numFmtId="0" fontId="9" fillId="4" borderId="2" xfId="912" applyFont="1" applyFill="1" applyBorder="1" applyAlignment="1" applyProtection="1">
      <alignment horizontal="left" vertical="center"/>
    </xf>
    <xf numFmtId="0" fontId="9" fillId="4" borderId="11" xfId="912" applyFont="1" applyFill="1" applyBorder="1" applyAlignment="1" applyProtection="1">
      <alignment horizontal="left" vertical="center" wrapText="1"/>
    </xf>
    <xf numFmtId="197" fontId="9" fillId="4" borderId="1" xfId="1" applyNumberFormat="1" applyFont="1" applyFill="1" applyBorder="1" applyAlignment="1" applyProtection="1">
      <alignment horizontal="right" vertical="center" wrapText="1"/>
      <protection locked="0"/>
    </xf>
    <xf numFmtId="194" fontId="9" fillId="4" borderId="12" xfId="913" applyNumberFormat="1" applyFont="1" applyFill="1" applyBorder="1" applyAlignment="1" applyProtection="1">
      <alignment horizontal="right" vertical="center" wrapText="1"/>
      <protection locked="0"/>
    </xf>
    <xf numFmtId="0" fontId="9" fillId="0" borderId="11" xfId="912" applyFont="1" applyFill="1" applyBorder="1" applyAlignment="1" applyProtection="1">
      <alignment horizontal="left" vertical="center" wrapText="1"/>
    </xf>
    <xf numFmtId="194" fontId="9" fillId="0" borderId="12" xfId="912" applyNumberFormat="1" applyFont="1" applyFill="1" applyBorder="1" applyAlignment="1" applyProtection="1">
      <alignment horizontal="right" vertical="center" wrapText="1"/>
      <protection locked="0"/>
    </xf>
    <xf numFmtId="0" fontId="28" fillId="0" borderId="2" xfId="913" applyFont="1" applyFill="1" applyBorder="1" applyAlignment="1">
      <alignment horizontal="distributed" vertical="center"/>
    </xf>
    <xf numFmtId="0" fontId="14" fillId="0" borderId="11" xfId="913" applyFont="1" applyFill="1" applyBorder="1" applyAlignment="1">
      <alignment horizontal="distributed" vertical="center" wrapText="1" indent="2"/>
    </xf>
    <xf numFmtId="0" fontId="15" fillId="0" borderId="13" xfId="913" applyFill="1" applyBorder="1">
      <alignment vertical="center"/>
    </xf>
    <xf numFmtId="0" fontId="15" fillId="0" borderId="14" xfId="913" applyFill="1" applyBorder="1">
      <alignment vertical="center"/>
    </xf>
    <xf numFmtId="197" fontId="15" fillId="0" borderId="14" xfId="913" applyNumberFormat="1" applyFill="1" applyBorder="1">
      <alignment vertical="center"/>
    </xf>
    <xf numFmtId="0" fontId="15" fillId="0" borderId="15" xfId="913" applyFill="1" applyBorder="1">
      <alignment vertical="center"/>
    </xf>
    <xf numFmtId="197" fontId="15" fillId="0" borderId="0" xfId="913" applyNumberFormat="1" applyFill="1">
      <alignment vertical="center"/>
    </xf>
    <xf numFmtId="0" fontId="9" fillId="4" borderId="2" xfId="913" applyFont="1" applyFill="1" applyBorder="1" applyAlignment="1" quotePrefix="1">
      <alignment horizontal="left" vertical="center"/>
    </xf>
  </cellXfs>
  <cellStyles count="132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20100326高清市院遂宁检察院1080P配置清单26日改" xfId="49"/>
    <cellStyle name="_Book1" xfId="50"/>
    <cellStyle name="_Book1_1" xfId="51"/>
    <cellStyle name="_Book1_2" xfId="52"/>
    <cellStyle name="_Book1_2 2" xfId="53"/>
    <cellStyle name="_Book1_2 2 2" xfId="54"/>
    <cellStyle name="_Book1_2 2 2 2" xfId="55"/>
    <cellStyle name="_Book1_2 2 3" xfId="56"/>
    <cellStyle name="_Book1_2 3" xfId="57"/>
    <cellStyle name="_Book1_2 3 2" xfId="58"/>
    <cellStyle name="_Book1_2 4" xfId="59"/>
    <cellStyle name="_Book1_3" xfId="60"/>
    <cellStyle name="_Book1_3 2" xfId="61"/>
    <cellStyle name="_ET_STYLE_NoName_00_" xfId="62"/>
    <cellStyle name="_ET_STYLE_NoName_00__Book1" xfId="63"/>
    <cellStyle name="_ET_STYLE_NoName_00__Book1_1" xfId="64"/>
    <cellStyle name="_ET_STYLE_NoName_00__Book1_1 2" xfId="65"/>
    <cellStyle name="_ET_STYLE_NoName_00__Book1_1 2 2" xfId="66"/>
    <cellStyle name="_ET_STYLE_NoName_00__Book1_1 2 2 2" xfId="67"/>
    <cellStyle name="_ET_STYLE_NoName_00__Book1_1 2 3" xfId="68"/>
    <cellStyle name="_ET_STYLE_NoName_00__Book1_1 3" xfId="69"/>
    <cellStyle name="_ET_STYLE_NoName_00__Book1_1 3 2" xfId="70"/>
    <cellStyle name="_ET_STYLE_NoName_00__Book1_1 4" xfId="71"/>
    <cellStyle name="_ET_STYLE_NoName_00__Sheet3" xfId="72"/>
    <cellStyle name="_关闭破产企业已移交地方管理中小学校退休教师情况明细表(1)" xfId="73"/>
    <cellStyle name="_弱电系统设备配置报价清单" xfId="74"/>
    <cellStyle name="0,0_x000d__x000a_NA_x000d__x000a_" xfId="75"/>
    <cellStyle name="0,0_x005f_x000d__x005f_x000a_NA_x005f_x000d__x005f_x000a_" xfId="76"/>
    <cellStyle name="20% - 强调文字颜色 1 2" xfId="77"/>
    <cellStyle name="20% - 强调文字颜色 1 2 2" xfId="78"/>
    <cellStyle name="20% - 强调文字颜色 1 3" xfId="79"/>
    <cellStyle name="20% - 强调文字颜色 2 2" xfId="80"/>
    <cellStyle name="20% - 强调文字颜色 2 2 2" xfId="81"/>
    <cellStyle name="20% - 强调文字颜色 2 3" xfId="82"/>
    <cellStyle name="20% - 强调文字颜色 3 2" xfId="83"/>
    <cellStyle name="20% - 强调文字颜色 3 2 2" xfId="84"/>
    <cellStyle name="20% - 强调文字颜色 3 3" xfId="85"/>
    <cellStyle name="20% - 强调文字颜色 4 2" xfId="86"/>
    <cellStyle name="20% - 强调文字颜色 4 2 2" xfId="87"/>
    <cellStyle name="20% - 强调文字颜色 4 3" xfId="88"/>
    <cellStyle name="20% - 强调文字颜色 5 2" xfId="89"/>
    <cellStyle name="20% - 强调文字颜色 5 2 2" xfId="90"/>
    <cellStyle name="20% - 强调文字颜色 5 3" xfId="91"/>
    <cellStyle name="20% - 强调文字颜色 6 2" xfId="92"/>
    <cellStyle name="20% - 强调文字颜色 6 2 2" xfId="93"/>
    <cellStyle name="20% - 强调文字颜色 6 3" xfId="94"/>
    <cellStyle name="40% - 强调文字颜色 1 2" xfId="95"/>
    <cellStyle name="40% - 强调文字颜色 1 2 2" xfId="96"/>
    <cellStyle name="40% - 强调文字颜色 1 3" xfId="97"/>
    <cellStyle name="40% - 强调文字颜色 2 2" xfId="98"/>
    <cellStyle name="40% - 强调文字颜色 2 2 2" xfId="99"/>
    <cellStyle name="40% - 强调文字颜色 2 3" xfId="100"/>
    <cellStyle name="40% - 强调文字颜色 3 2" xfId="101"/>
    <cellStyle name="40% - 强调文字颜色 3 2 2" xfId="102"/>
    <cellStyle name="40% - 强调文字颜色 3 3" xfId="103"/>
    <cellStyle name="40% - 强调文字颜色 4 2" xfId="104"/>
    <cellStyle name="40% - 强调文字颜色 4 2 2" xfId="105"/>
    <cellStyle name="40% - 强调文字颜色 4 3" xfId="106"/>
    <cellStyle name="40% - 强调文字颜色 5 2" xfId="107"/>
    <cellStyle name="40% - 强调文字颜色 5 2 2" xfId="108"/>
    <cellStyle name="40% - 强调文字颜色 5 3" xfId="109"/>
    <cellStyle name="40% - 强调文字颜色 6 2" xfId="110"/>
    <cellStyle name="40% - 强调文字颜色 6 2 2" xfId="111"/>
    <cellStyle name="40% - 强调文字颜色 6 3" xfId="112"/>
    <cellStyle name="60% - 强调文字颜色 1 2" xfId="113"/>
    <cellStyle name="60% - 强调文字颜色 1 2 2" xfId="114"/>
    <cellStyle name="60% - 强调文字颜色 1 2 2 2" xfId="115"/>
    <cellStyle name="60% - 强调文字颜色 1 2 3" xfId="116"/>
    <cellStyle name="60% - 强调文字颜色 1 3" xfId="117"/>
    <cellStyle name="60% - 强调文字颜色 1 3 2" xfId="118"/>
    <cellStyle name="60% - 强调文字颜色 2 2" xfId="119"/>
    <cellStyle name="60% - 强调文字颜色 2 2 2" xfId="120"/>
    <cellStyle name="60% - 强调文字颜色 2 2 2 2" xfId="121"/>
    <cellStyle name="60% - 强调文字颜色 2 2 3" xfId="122"/>
    <cellStyle name="60% - 强调文字颜色 2 3" xfId="123"/>
    <cellStyle name="60% - 强调文字颜色 2 3 2" xfId="124"/>
    <cellStyle name="60% - 强调文字颜色 3 2" xfId="125"/>
    <cellStyle name="60% - 强调文字颜色 3 2 2" xfId="126"/>
    <cellStyle name="60% - 强调文字颜色 3 2 2 2" xfId="127"/>
    <cellStyle name="60% - 强调文字颜色 3 2 3" xfId="128"/>
    <cellStyle name="60% - 强调文字颜色 3 3" xfId="129"/>
    <cellStyle name="60% - 强调文字颜色 3 3 2" xfId="130"/>
    <cellStyle name="60% - 强调文字颜色 4 2" xfId="131"/>
    <cellStyle name="60% - 强调文字颜色 4 2 2" xfId="132"/>
    <cellStyle name="60% - 强调文字颜色 4 2 2 2" xfId="133"/>
    <cellStyle name="60% - 强调文字颜色 4 2 3" xfId="134"/>
    <cellStyle name="60% - 强调文字颜色 4 3" xfId="135"/>
    <cellStyle name="60% - 强调文字颜色 4 3 2" xfId="136"/>
    <cellStyle name="60% - 强调文字颜色 5 2" xfId="137"/>
    <cellStyle name="60% - 强调文字颜色 5 2 2" xfId="138"/>
    <cellStyle name="60% - 强调文字颜色 5 2 2 2" xfId="139"/>
    <cellStyle name="60% - 强调文字颜色 5 2 3" xfId="140"/>
    <cellStyle name="60% - 强调文字颜色 5 3" xfId="141"/>
    <cellStyle name="60% - 强调文字颜色 5 3 2" xfId="142"/>
    <cellStyle name="60% - 强调文字颜色 6 2" xfId="143"/>
    <cellStyle name="60% - 强调文字颜色 6 2 2" xfId="144"/>
    <cellStyle name="60% - 强调文字颜色 6 2 2 2" xfId="145"/>
    <cellStyle name="60% - 强调文字颜色 6 2 3" xfId="146"/>
    <cellStyle name="60% - 强调文字颜色 6 3" xfId="147"/>
    <cellStyle name="60% - 强调文字颜色 6 3 2" xfId="148"/>
    <cellStyle name="6mal" xfId="149"/>
    <cellStyle name="Accent1" xfId="150"/>
    <cellStyle name="Accent1 - 20%" xfId="151"/>
    <cellStyle name="Accent1 - 20% 2" xfId="152"/>
    <cellStyle name="Accent1 - 20% 2 2" xfId="153"/>
    <cellStyle name="Accent1 - 20% 3" xfId="154"/>
    <cellStyle name="Accent1 - 40%" xfId="155"/>
    <cellStyle name="Accent1 - 40% 2" xfId="156"/>
    <cellStyle name="Accent1 - 40% 2 2" xfId="157"/>
    <cellStyle name="Accent1 - 40% 3" xfId="158"/>
    <cellStyle name="Accent1 - 60%" xfId="159"/>
    <cellStyle name="Accent1 - 60% 2" xfId="160"/>
    <cellStyle name="Accent1 - 60% 2 2" xfId="161"/>
    <cellStyle name="Accent1 - 60% 3" xfId="162"/>
    <cellStyle name="Accent1 2" xfId="163"/>
    <cellStyle name="Accent1 2 2" xfId="164"/>
    <cellStyle name="Accent1 3" xfId="165"/>
    <cellStyle name="Accent1 3 2" xfId="166"/>
    <cellStyle name="Accent1 4" xfId="167"/>
    <cellStyle name="Accent1 4 2" xfId="168"/>
    <cellStyle name="Accent1 5" xfId="169"/>
    <cellStyle name="Accent1 5 2" xfId="170"/>
    <cellStyle name="Accent1 6" xfId="171"/>
    <cellStyle name="Accent1 7" xfId="172"/>
    <cellStyle name="Accent1 8" xfId="173"/>
    <cellStyle name="Accent1 9" xfId="174"/>
    <cellStyle name="Accent2" xfId="175"/>
    <cellStyle name="Accent2 - 20%" xfId="176"/>
    <cellStyle name="Accent2 - 20% 2" xfId="177"/>
    <cellStyle name="Accent2 - 20% 2 2" xfId="178"/>
    <cellStyle name="Accent2 - 20% 3" xfId="179"/>
    <cellStyle name="Accent2 - 40%" xfId="180"/>
    <cellStyle name="Accent2 - 40% 2" xfId="181"/>
    <cellStyle name="Accent2 - 40% 2 2" xfId="182"/>
    <cellStyle name="Accent2 - 40% 3" xfId="183"/>
    <cellStyle name="Accent2 - 60%" xfId="184"/>
    <cellStyle name="Accent2 - 60% 2" xfId="185"/>
    <cellStyle name="Accent2 - 60% 2 2" xfId="186"/>
    <cellStyle name="Accent2 - 60% 3" xfId="187"/>
    <cellStyle name="Accent2 2" xfId="188"/>
    <cellStyle name="Accent2 2 2" xfId="189"/>
    <cellStyle name="Accent2 3" xfId="190"/>
    <cellStyle name="Accent2 3 2" xfId="191"/>
    <cellStyle name="Accent2 4" xfId="192"/>
    <cellStyle name="Accent2 4 2" xfId="193"/>
    <cellStyle name="Accent2 5" xfId="194"/>
    <cellStyle name="Accent2 5 2" xfId="195"/>
    <cellStyle name="Accent2 6" xfId="196"/>
    <cellStyle name="Accent2 7" xfId="197"/>
    <cellStyle name="Accent2 8" xfId="198"/>
    <cellStyle name="Accent2 9" xfId="199"/>
    <cellStyle name="Accent3" xfId="200"/>
    <cellStyle name="Accent3 - 20%" xfId="201"/>
    <cellStyle name="Accent3 - 20% 2" xfId="202"/>
    <cellStyle name="Accent3 - 20% 2 2" xfId="203"/>
    <cellStyle name="Accent3 - 20% 3" xfId="204"/>
    <cellStyle name="Accent3 - 40%" xfId="205"/>
    <cellStyle name="Accent3 - 40% 2" xfId="206"/>
    <cellStyle name="Accent3 - 40% 2 2" xfId="207"/>
    <cellStyle name="Accent3 - 40% 3" xfId="208"/>
    <cellStyle name="Accent3 - 60%" xfId="209"/>
    <cellStyle name="Accent3 - 60% 2" xfId="210"/>
    <cellStyle name="Accent3 - 60% 2 2" xfId="211"/>
    <cellStyle name="Accent3 - 60% 3" xfId="212"/>
    <cellStyle name="Accent3 2" xfId="213"/>
    <cellStyle name="Accent3 2 2" xfId="214"/>
    <cellStyle name="Accent3 3" xfId="215"/>
    <cellStyle name="Accent3 3 2" xfId="216"/>
    <cellStyle name="Accent3 4" xfId="217"/>
    <cellStyle name="Accent3 4 2" xfId="218"/>
    <cellStyle name="Accent3 5" xfId="219"/>
    <cellStyle name="Accent3 5 2" xfId="220"/>
    <cellStyle name="Accent3 6" xfId="221"/>
    <cellStyle name="Accent3 7" xfId="222"/>
    <cellStyle name="Accent3 8" xfId="223"/>
    <cellStyle name="Accent3 9" xfId="224"/>
    <cellStyle name="Accent4" xfId="225"/>
    <cellStyle name="Accent4 - 20%" xfId="226"/>
    <cellStyle name="Accent4 - 20% 2" xfId="227"/>
    <cellStyle name="Accent4 - 20% 2 2" xfId="228"/>
    <cellStyle name="Accent4 - 20% 3" xfId="229"/>
    <cellStyle name="Accent4 - 40%" xfId="230"/>
    <cellStyle name="Accent4 - 40% 2" xfId="231"/>
    <cellStyle name="Accent4 - 40% 2 2" xfId="232"/>
    <cellStyle name="Accent4 - 40% 3" xfId="233"/>
    <cellStyle name="Accent4 - 60%" xfId="234"/>
    <cellStyle name="Accent4 - 60% 2" xfId="235"/>
    <cellStyle name="Accent4 - 60% 2 2" xfId="236"/>
    <cellStyle name="Accent4 - 60% 3" xfId="237"/>
    <cellStyle name="Accent4 2" xfId="238"/>
    <cellStyle name="Accent4 2 2" xfId="239"/>
    <cellStyle name="Accent4 3" xfId="240"/>
    <cellStyle name="Accent4 3 2" xfId="241"/>
    <cellStyle name="Accent4 4" xfId="242"/>
    <cellStyle name="Accent4 4 2" xfId="243"/>
    <cellStyle name="Accent4 5" xfId="244"/>
    <cellStyle name="Accent4 5 2" xfId="245"/>
    <cellStyle name="Accent4 6" xfId="246"/>
    <cellStyle name="Accent4 7" xfId="247"/>
    <cellStyle name="Accent4 8" xfId="248"/>
    <cellStyle name="Accent4 9" xfId="249"/>
    <cellStyle name="Accent5" xfId="250"/>
    <cellStyle name="Accent5 - 20%" xfId="251"/>
    <cellStyle name="Accent5 - 20% 2" xfId="252"/>
    <cellStyle name="Accent5 - 20% 2 2" xfId="253"/>
    <cellStyle name="Accent5 - 20% 3" xfId="254"/>
    <cellStyle name="Accent5 - 40%" xfId="255"/>
    <cellStyle name="Accent5 - 40% 2" xfId="256"/>
    <cellStyle name="Accent5 - 40% 2 2" xfId="257"/>
    <cellStyle name="Accent5 - 40% 3" xfId="258"/>
    <cellStyle name="Accent5 - 60%" xfId="259"/>
    <cellStyle name="Accent5 - 60% 2" xfId="260"/>
    <cellStyle name="Accent5 - 60% 2 2" xfId="261"/>
    <cellStyle name="Accent5 - 60% 3" xfId="262"/>
    <cellStyle name="Accent5 2" xfId="263"/>
    <cellStyle name="Accent5 2 2" xfId="264"/>
    <cellStyle name="Accent5 3" xfId="265"/>
    <cellStyle name="Accent5 3 2" xfId="266"/>
    <cellStyle name="Accent5 4" xfId="267"/>
    <cellStyle name="Accent5 4 2" xfId="268"/>
    <cellStyle name="Accent5 5" xfId="269"/>
    <cellStyle name="Accent5 5 2" xfId="270"/>
    <cellStyle name="Accent5 6" xfId="271"/>
    <cellStyle name="Accent5 7" xfId="272"/>
    <cellStyle name="Accent5 8" xfId="273"/>
    <cellStyle name="Accent5 9" xfId="274"/>
    <cellStyle name="Accent6" xfId="275"/>
    <cellStyle name="Accent6 - 20%" xfId="276"/>
    <cellStyle name="Accent6 - 20% 2" xfId="277"/>
    <cellStyle name="Accent6 - 20% 2 2" xfId="278"/>
    <cellStyle name="Accent6 - 20% 3" xfId="279"/>
    <cellStyle name="Accent6 - 40%" xfId="280"/>
    <cellStyle name="Accent6 - 40% 2" xfId="281"/>
    <cellStyle name="Accent6 - 40% 2 2" xfId="282"/>
    <cellStyle name="Accent6 - 40% 3" xfId="283"/>
    <cellStyle name="Accent6 - 60%" xfId="284"/>
    <cellStyle name="Accent6 - 60% 2" xfId="285"/>
    <cellStyle name="Accent6 - 60% 2 2" xfId="286"/>
    <cellStyle name="Accent6 - 60% 3" xfId="287"/>
    <cellStyle name="Accent6 2" xfId="288"/>
    <cellStyle name="Accent6 2 2" xfId="289"/>
    <cellStyle name="Accent6 3" xfId="290"/>
    <cellStyle name="Accent6 3 2" xfId="291"/>
    <cellStyle name="Accent6 4" xfId="292"/>
    <cellStyle name="Accent6 4 2" xfId="293"/>
    <cellStyle name="Accent6 5" xfId="294"/>
    <cellStyle name="Accent6 5 2" xfId="295"/>
    <cellStyle name="Accent6 6" xfId="296"/>
    <cellStyle name="Accent6 7" xfId="297"/>
    <cellStyle name="Accent6 8" xfId="298"/>
    <cellStyle name="Accent6 9" xfId="299"/>
    <cellStyle name="args.style" xfId="300"/>
    <cellStyle name="Category" xfId="301"/>
    <cellStyle name="Category 2" xfId="302"/>
    <cellStyle name="ColLevel_0" xfId="303"/>
    <cellStyle name="Comma [0]_!!!GO" xfId="304"/>
    <cellStyle name="comma zerodec" xfId="305"/>
    <cellStyle name="Comma_!!!GO" xfId="306"/>
    <cellStyle name="Currency [0]_!!!GO" xfId="307"/>
    <cellStyle name="Currency_!!!GO" xfId="308"/>
    <cellStyle name="Currency1" xfId="309"/>
    <cellStyle name="Date" xfId="310"/>
    <cellStyle name="Date 2" xfId="311"/>
    <cellStyle name="Date 2 2" xfId="312"/>
    <cellStyle name="Date 3" xfId="313"/>
    <cellStyle name="Dollar (zero dec)" xfId="314"/>
    <cellStyle name="Grey" xfId="315"/>
    <cellStyle name="Header1" xfId="316"/>
    <cellStyle name="Header1 2" xfId="317"/>
    <cellStyle name="Header2" xfId="318"/>
    <cellStyle name="Header2 2" xfId="319"/>
    <cellStyle name="Header2 2 2" xfId="320"/>
    <cellStyle name="Header2 3" xfId="321"/>
    <cellStyle name="Input [yellow]" xfId="322"/>
    <cellStyle name="Input [yellow] 2" xfId="323"/>
    <cellStyle name="Input [yellow] 2 2" xfId="324"/>
    <cellStyle name="Input [yellow] 2 2 2" xfId="325"/>
    <cellStyle name="Input [yellow] 2 3" xfId="326"/>
    <cellStyle name="Input [yellow] 3" xfId="327"/>
    <cellStyle name="Input [yellow] 3 2" xfId="328"/>
    <cellStyle name="Input [yellow] 4" xfId="329"/>
    <cellStyle name="Input Cells" xfId="330"/>
    <cellStyle name="Linked Cells" xfId="331"/>
    <cellStyle name="Millares [0]_96 Risk" xfId="332"/>
    <cellStyle name="Millares_96 Risk" xfId="333"/>
    <cellStyle name="Milliers [0]_!!!GO" xfId="334"/>
    <cellStyle name="Milliers_!!!GO" xfId="335"/>
    <cellStyle name="Moneda [0]_96 Risk" xfId="336"/>
    <cellStyle name="Moneda_96 Risk" xfId="337"/>
    <cellStyle name="Month" xfId="338"/>
    <cellStyle name="Month 2" xfId="339"/>
    <cellStyle name="Mon閠aire [0]_!!!GO" xfId="340"/>
    <cellStyle name="Mon閠aire_!!!GO" xfId="341"/>
    <cellStyle name="New Times Roman" xfId="342"/>
    <cellStyle name="no dec" xfId="343"/>
    <cellStyle name="no dec 2" xfId="344"/>
    <cellStyle name="no dec 2 2" xfId="345"/>
    <cellStyle name="no dec 3" xfId="346"/>
    <cellStyle name="Normal" xfId="347"/>
    <cellStyle name="Normal - Style1" xfId="348"/>
    <cellStyle name="Normal_!!!GO" xfId="349"/>
    <cellStyle name="per.style" xfId="350"/>
    <cellStyle name="Percent [2]" xfId="351"/>
    <cellStyle name="Percent [2] 2" xfId="352"/>
    <cellStyle name="Percent_!!!GO" xfId="353"/>
    <cellStyle name="Pourcentage_pldt" xfId="354"/>
    <cellStyle name="PSChar" xfId="355"/>
    <cellStyle name="PSChar 2" xfId="356"/>
    <cellStyle name="PSDate" xfId="357"/>
    <cellStyle name="PSDate 2" xfId="358"/>
    <cellStyle name="PSDec" xfId="359"/>
    <cellStyle name="PSDec 2" xfId="360"/>
    <cellStyle name="PSHeading" xfId="361"/>
    <cellStyle name="PSHeading 2" xfId="362"/>
    <cellStyle name="PSHeading 2 2" xfId="363"/>
    <cellStyle name="PSHeading 2 2 2" xfId="364"/>
    <cellStyle name="PSHeading 2 2 3" xfId="365"/>
    <cellStyle name="PSHeading 2 3" xfId="366"/>
    <cellStyle name="PSHeading 2 4" xfId="367"/>
    <cellStyle name="PSHeading 3" xfId="368"/>
    <cellStyle name="PSHeading 3 2" xfId="369"/>
    <cellStyle name="PSHeading 3 3" xfId="370"/>
    <cellStyle name="PSHeading 4" xfId="371"/>
    <cellStyle name="PSHeading 5" xfId="372"/>
    <cellStyle name="PSInt" xfId="373"/>
    <cellStyle name="PSInt 2" xfId="374"/>
    <cellStyle name="PSSpacer" xfId="375"/>
    <cellStyle name="PSSpacer 2" xfId="376"/>
    <cellStyle name="RowLevel_0" xfId="377"/>
    <cellStyle name="sstot" xfId="378"/>
    <cellStyle name="sstot 2" xfId="379"/>
    <cellStyle name="Standard_AREAS" xfId="380"/>
    <cellStyle name="t" xfId="381"/>
    <cellStyle name="t 2" xfId="382"/>
    <cellStyle name="t_HVAC Equipment (3)" xfId="383"/>
    <cellStyle name="t_HVAC Equipment (3) 2" xfId="384"/>
    <cellStyle name="百分比 10" xfId="385"/>
    <cellStyle name="百分比 2" xfId="386"/>
    <cellStyle name="百分比 2 10" xfId="387"/>
    <cellStyle name="百分比 2 10 2" xfId="388"/>
    <cellStyle name="百分比 2 11" xfId="389"/>
    <cellStyle name="百分比 2 11 2" xfId="390"/>
    <cellStyle name="百分比 2 12" xfId="391"/>
    <cellStyle name="百分比 2 2" xfId="392"/>
    <cellStyle name="百分比 2 2 2" xfId="393"/>
    <cellStyle name="百分比 2 2 2 2" xfId="394"/>
    <cellStyle name="百分比 2 2 2 2 2" xfId="395"/>
    <cellStyle name="百分比 2 2 2 3" xfId="396"/>
    <cellStyle name="百分比 2 2 3" xfId="397"/>
    <cellStyle name="百分比 2 2 3 2" xfId="398"/>
    <cellStyle name="百分比 2 2 4" xfId="399"/>
    <cellStyle name="百分比 2 2 4 2" xfId="400"/>
    <cellStyle name="百分比 2 2 5" xfId="401"/>
    <cellStyle name="百分比 2 3" xfId="402"/>
    <cellStyle name="百分比 2 3 2" xfId="403"/>
    <cellStyle name="百分比 2 3 2 2" xfId="404"/>
    <cellStyle name="百分比 2 3 2 2 2" xfId="405"/>
    <cellStyle name="百分比 2 3 2 3" xfId="406"/>
    <cellStyle name="百分比 2 3 3" xfId="407"/>
    <cellStyle name="百分比 2 3 3 2" xfId="408"/>
    <cellStyle name="百分比 2 3 4" xfId="409"/>
    <cellStyle name="百分比 2 3 4 2" xfId="410"/>
    <cellStyle name="百分比 2 3 5" xfId="411"/>
    <cellStyle name="百分比 2 4" xfId="412"/>
    <cellStyle name="百分比 2 4 2" xfId="413"/>
    <cellStyle name="百分比 2 4 2 2" xfId="414"/>
    <cellStyle name="百分比 2 4 3" xfId="415"/>
    <cellStyle name="百分比 2 4 3 2" xfId="416"/>
    <cellStyle name="百分比 2 4 4" xfId="417"/>
    <cellStyle name="百分比 2 5" xfId="418"/>
    <cellStyle name="百分比 2 5 2" xfId="419"/>
    <cellStyle name="百分比 2 6" xfId="420"/>
    <cellStyle name="百分比 2 6 2" xfId="421"/>
    <cellStyle name="百分比 2 7" xfId="422"/>
    <cellStyle name="百分比 2 7 2" xfId="423"/>
    <cellStyle name="百分比 2 8" xfId="424"/>
    <cellStyle name="百分比 2 8 2" xfId="425"/>
    <cellStyle name="百分比 2 9" xfId="426"/>
    <cellStyle name="百分比 2 9 2" xfId="427"/>
    <cellStyle name="百分比 2 9 2 2" xfId="428"/>
    <cellStyle name="百分比 2 9 3" xfId="429"/>
    <cellStyle name="百分比 3" xfId="430"/>
    <cellStyle name="百分比 3 2" xfId="431"/>
    <cellStyle name="百分比 3 2 2" xfId="432"/>
    <cellStyle name="百分比 3 3" xfId="433"/>
    <cellStyle name="百分比 3 3 2" xfId="434"/>
    <cellStyle name="百分比 3 4" xfId="435"/>
    <cellStyle name="百分比 4" xfId="436"/>
    <cellStyle name="百分比 4 2" xfId="437"/>
    <cellStyle name="百分比 4 2 2" xfId="438"/>
    <cellStyle name="百分比 4 3" xfId="439"/>
    <cellStyle name="百分比 5" xfId="440"/>
    <cellStyle name="百分比 5 2" xfId="441"/>
    <cellStyle name="百分比 6" xfId="442"/>
    <cellStyle name="百分比 6 2" xfId="443"/>
    <cellStyle name="百分比 7" xfId="444"/>
    <cellStyle name="百分比 7 2" xfId="445"/>
    <cellStyle name="百分比 8" xfId="446"/>
    <cellStyle name="百分比 8 2" xfId="447"/>
    <cellStyle name="百分比 9" xfId="448"/>
    <cellStyle name="百分比 9 2" xfId="449"/>
    <cellStyle name="捠壿 [0.00]_Region Orders (2)" xfId="450"/>
    <cellStyle name="捠壿_Region Orders (2)" xfId="451"/>
    <cellStyle name="编号" xfId="452"/>
    <cellStyle name="编号 2" xfId="453"/>
    <cellStyle name="编号 2 2" xfId="454"/>
    <cellStyle name="编号 2 2 2" xfId="455"/>
    <cellStyle name="编号 2 3" xfId="456"/>
    <cellStyle name="编号 3" xfId="457"/>
    <cellStyle name="编号 3 2" xfId="458"/>
    <cellStyle name="编号 4" xfId="459"/>
    <cellStyle name="标题 1 2" xfId="460"/>
    <cellStyle name="标题 1 2 2" xfId="461"/>
    <cellStyle name="标题 1 2 2 2" xfId="462"/>
    <cellStyle name="标题 1 2 3" xfId="463"/>
    <cellStyle name="标题 1 2 4" xfId="464"/>
    <cellStyle name="标题 1 3" xfId="465"/>
    <cellStyle name="标题 1 3 2" xfId="466"/>
    <cellStyle name="标题 1 3 2 2" xfId="467"/>
    <cellStyle name="标题 1 3 3" xfId="468"/>
    <cellStyle name="标题 1 3 4" xfId="469"/>
    <cellStyle name="标题 1 4" xfId="470"/>
    <cellStyle name="标题 1 4 2" xfId="471"/>
    <cellStyle name="标题 1 4 2 2" xfId="472"/>
    <cellStyle name="标题 1 4 3" xfId="473"/>
    <cellStyle name="标题 1 4 4" xfId="474"/>
    <cellStyle name="标题 1 5" xfId="475"/>
    <cellStyle name="标题 1 5 2" xfId="476"/>
    <cellStyle name="标题 1 5 3" xfId="477"/>
    <cellStyle name="标题 1 6" xfId="478"/>
    <cellStyle name="标题 1 7" xfId="479"/>
    <cellStyle name="标题 10" xfId="480"/>
    <cellStyle name="标题 2 2" xfId="481"/>
    <cellStyle name="标题 2 2 2" xfId="482"/>
    <cellStyle name="标题 2 2 2 2" xfId="483"/>
    <cellStyle name="标题 2 2 3" xfId="484"/>
    <cellStyle name="标题 2 2 4" xfId="485"/>
    <cellStyle name="标题 2 3" xfId="486"/>
    <cellStyle name="标题 2 3 2" xfId="487"/>
    <cellStyle name="标题 2 3 2 2" xfId="488"/>
    <cellStyle name="标题 2 3 3" xfId="489"/>
    <cellStyle name="标题 2 3 4" xfId="490"/>
    <cellStyle name="标题 2 4" xfId="491"/>
    <cellStyle name="标题 2 4 2" xfId="492"/>
    <cellStyle name="标题 2 4 2 2" xfId="493"/>
    <cellStyle name="标题 2 4 3" xfId="494"/>
    <cellStyle name="标题 2 4 4" xfId="495"/>
    <cellStyle name="标题 2 5" xfId="496"/>
    <cellStyle name="标题 2 5 2" xfId="497"/>
    <cellStyle name="标题 2 5 3" xfId="498"/>
    <cellStyle name="标题 2 6" xfId="499"/>
    <cellStyle name="标题 2 7" xfId="500"/>
    <cellStyle name="标题 3 2" xfId="501"/>
    <cellStyle name="标题 3 2 2" xfId="502"/>
    <cellStyle name="标题 3 2 2 2" xfId="503"/>
    <cellStyle name="标题 3 2 3" xfId="504"/>
    <cellStyle name="标题 3 2 4" xfId="505"/>
    <cellStyle name="标题 3 3" xfId="506"/>
    <cellStyle name="标题 3 3 2" xfId="507"/>
    <cellStyle name="标题 3 3 2 2" xfId="508"/>
    <cellStyle name="标题 3 3 3" xfId="509"/>
    <cellStyle name="标题 3 3 4" xfId="510"/>
    <cellStyle name="标题 3 4" xfId="511"/>
    <cellStyle name="标题 3 4 2" xfId="512"/>
    <cellStyle name="标题 3 4 2 2" xfId="513"/>
    <cellStyle name="标题 3 4 3" xfId="514"/>
    <cellStyle name="标题 3 4 4" xfId="515"/>
    <cellStyle name="标题 3 5" xfId="516"/>
    <cellStyle name="标题 3 5 2" xfId="517"/>
    <cellStyle name="标题 3 5 3" xfId="518"/>
    <cellStyle name="标题 3 6" xfId="519"/>
    <cellStyle name="标题 3 7" xfId="520"/>
    <cellStyle name="标题 4 2" xfId="521"/>
    <cellStyle name="标题 4 2 2" xfId="522"/>
    <cellStyle name="标题 4 2 2 2" xfId="523"/>
    <cellStyle name="标题 4 2 3" xfId="524"/>
    <cellStyle name="标题 4 2 4" xfId="525"/>
    <cellStyle name="标题 4 3" xfId="526"/>
    <cellStyle name="标题 4 3 2" xfId="527"/>
    <cellStyle name="标题 4 3 2 2" xfId="528"/>
    <cellStyle name="标题 4 3 3" xfId="529"/>
    <cellStyle name="标题 4 3 4" xfId="530"/>
    <cellStyle name="标题 4 4" xfId="531"/>
    <cellStyle name="标题 4 4 2" xfId="532"/>
    <cellStyle name="标题 4 4 2 2" xfId="533"/>
    <cellStyle name="标题 4 4 3" xfId="534"/>
    <cellStyle name="标题 4 4 4" xfId="535"/>
    <cellStyle name="标题 4 5" xfId="536"/>
    <cellStyle name="标题 4 5 2" xfId="537"/>
    <cellStyle name="标题 4 5 3" xfId="538"/>
    <cellStyle name="标题 4 6" xfId="539"/>
    <cellStyle name="标题 4 7" xfId="540"/>
    <cellStyle name="标题 5" xfId="541"/>
    <cellStyle name="标题 5 2" xfId="542"/>
    <cellStyle name="标题 5 2 2" xfId="543"/>
    <cellStyle name="标题 5 3" xfId="544"/>
    <cellStyle name="标题 5 4" xfId="545"/>
    <cellStyle name="标题 6" xfId="546"/>
    <cellStyle name="标题 6 2" xfId="547"/>
    <cellStyle name="标题 6 2 2" xfId="548"/>
    <cellStyle name="标题 6 3" xfId="549"/>
    <cellStyle name="标题 6 4" xfId="550"/>
    <cellStyle name="标题 7" xfId="551"/>
    <cellStyle name="标题 7 2" xfId="552"/>
    <cellStyle name="标题 7 2 2" xfId="553"/>
    <cellStyle name="标题 7 3" xfId="554"/>
    <cellStyle name="标题 7 4" xfId="555"/>
    <cellStyle name="标题 8" xfId="556"/>
    <cellStyle name="标题 8 2" xfId="557"/>
    <cellStyle name="标题 8 3" xfId="558"/>
    <cellStyle name="标题 9" xfId="559"/>
    <cellStyle name="标题1" xfId="560"/>
    <cellStyle name="标题1 2" xfId="561"/>
    <cellStyle name="标题1 2 2" xfId="562"/>
    <cellStyle name="标题1 2 2 2" xfId="563"/>
    <cellStyle name="标题1 2 3" xfId="564"/>
    <cellStyle name="标题1 3" xfId="565"/>
    <cellStyle name="标题1 3 2" xfId="566"/>
    <cellStyle name="标题1 4" xfId="567"/>
    <cellStyle name="表标题" xfId="568"/>
    <cellStyle name="表标题 2" xfId="569"/>
    <cellStyle name="部门" xfId="570"/>
    <cellStyle name="部门 2" xfId="571"/>
    <cellStyle name="部门 2 2" xfId="572"/>
    <cellStyle name="部门 2 2 2" xfId="573"/>
    <cellStyle name="部门 2 3" xfId="574"/>
    <cellStyle name="部门 3" xfId="575"/>
    <cellStyle name="部门 3 2" xfId="576"/>
    <cellStyle name="部门 4" xfId="577"/>
    <cellStyle name="差 2" xfId="578"/>
    <cellStyle name="差 2 2" xfId="579"/>
    <cellStyle name="差 2 2 2" xfId="580"/>
    <cellStyle name="差 2 3" xfId="581"/>
    <cellStyle name="差 2 4" xfId="582"/>
    <cellStyle name="差 3" xfId="583"/>
    <cellStyle name="差 3 2" xfId="584"/>
    <cellStyle name="差 3 2 2" xfId="585"/>
    <cellStyle name="差 3 3" xfId="586"/>
    <cellStyle name="差 3 4" xfId="587"/>
    <cellStyle name="差 4" xfId="588"/>
    <cellStyle name="差 4 2" xfId="589"/>
    <cellStyle name="差 4 2 2" xfId="590"/>
    <cellStyle name="差 4 3" xfId="591"/>
    <cellStyle name="差 4 4" xfId="592"/>
    <cellStyle name="差 5" xfId="593"/>
    <cellStyle name="差 5 2" xfId="594"/>
    <cellStyle name="差 5 3" xfId="595"/>
    <cellStyle name="差 6" xfId="596"/>
    <cellStyle name="差 7" xfId="597"/>
    <cellStyle name="差 8" xfId="598"/>
    <cellStyle name="差_0502通海县" xfId="599"/>
    <cellStyle name="差_0502通海县 2" xfId="600"/>
    <cellStyle name="差_0502通海县 2 2" xfId="601"/>
    <cellStyle name="差_0502通海县 3" xfId="602"/>
    <cellStyle name="差_0605石屏" xfId="603"/>
    <cellStyle name="差_0605石屏 2" xfId="604"/>
    <cellStyle name="差_0605石屏 2 2" xfId="605"/>
    <cellStyle name="差_0605石屏 3" xfId="606"/>
    <cellStyle name="差_0605石屏县" xfId="607"/>
    <cellStyle name="差_0605石屏县 2" xfId="608"/>
    <cellStyle name="差_0605石屏县 2 2" xfId="609"/>
    <cellStyle name="差_0605石屏县 3" xfId="610"/>
    <cellStyle name="差_1110洱源" xfId="611"/>
    <cellStyle name="差_1110洱源 2" xfId="612"/>
    <cellStyle name="差_1110洱源 2 2" xfId="613"/>
    <cellStyle name="差_1110洱源 3" xfId="614"/>
    <cellStyle name="差_11大理" xfId="615"/>
    <cellStyle name="差_11大理 2" xfId="616"/>
    <cellStyle name="差_11大理 2 2" xfId="617"/>
    <cellStyle name="差_11大理 3" xfId="618"/>
    <cellStyle name="差_2007年地州资金往来对账表" xfId="619"/>
    <cellStyle name="差_2007年地州资金往来对账表 2" xfId="620"/>
    <cellStyle name="差_2007年地州资金往来对账表 2 2" xfId="621"/>
    <cellStyle name="差_2007年地州资金往来对账表 3" xfId="622"/>
    <cellStyle name="差_2008年地州对账表(国库资金）" xfId="623"/>
    <cellStyle name="差_2008年地州对账表(国库资金） 2" xfId="624"/>
    <cellStyle name="差_2008年地州对账表(国库资金） 2 2" xfId="625"/>
    <cellStyle name="差_2008年地州对账表(国库资金） 3" xfId="626"/>
    <cellStyle name="差_Book1" xfId="627"/>
    <cellStyle name="差_Book1 2" xfId="628"/>
    <cellStyle name="差_M01-1" xfId="629"/>
    <cellStyle name="差_M01-1 2" xfId="630"/>
    <cellStyle name="差_M01-1 2 2" xfId="631"/>
    <cellStyle name="差_M01-1 3" xfId="632"/>
    <cellStyle name="常规 10" xfId="633"/>
    <cellStyle name="常规 10 2" xfId="634"/>
    <cellStyle name="常规 10 2 2" xfId="635"/>
    <cellStyle name="常规 10 2 2 2" xfId="636"/>
    <cellStyle name="常规 10 2 3" xfId="637"/>
    <cellStyle name="常规 10 2_报预算局：2016年云南省及省本级1-7月社保基金预算执行情况表（0823）" xfId="638"/>
    <cellStyle name="常规 10 3" xfId="639"/>
    <cellStyle name="常规 10 41" xfId="640"/>
    <cellStyle name="常规 10 41 2" xfId="641"/>
    <cellStyle name="常规 11" xfId="642"/>
    <cellStyle name="常规 11 2" xfId="643"/>
    <cellStyle name="常规 11 2 2" xfId="644"/>
    <cellStyle name="常规 11 3" xfId="645"/>
    <cellStyle name="常规 11 3 2" xfId="646"/>
    <cellStyle name="常规 11 4" xfId="647"/>
    <cellStyle name="常规 12" xfId="648"/>
    <cellStyle name="常规 12 2" xfId="649"/>
    <cellStyle name="常规 13" xfId="650"/>
    <cellStyle name="常规 13 2" xfId="651"/>
    <cellStyle name="常规 14" xfId="652"/>
    <cellStyle name="常规 14 2" xfId="653"/>
    <cellStyle name="常规 15" xfId="654"/>
    <cellStyle name="常规 15 2" xfId="655"/>
    <cellStyle name="常规 15 2 2" xfId="656"/>
    <cellStyle name="常规 15 3" xfId="657"/>
    <cellStyle name="常规 16" xfId="658"/>
    <cellStyle name="常规 16 2" xfId="659"/>
    <cellStyle name="常规 17" xfId="660"/>
    <cellStyle name="常规 17 2" xfId="661"/>
    <cellStyle name="常规 17 2 2" xfId="662"/>
    <cellStyle name="常规 17 3" xfId="663"/>
    <cellStyle name="常规 18" xfId="664"/>
    <cellStyle name="常规 18 2" xfId="665"/>
    <cellStyle name="常规 18 2 2" xfId="666"/>
    <cellStyle name="常规 18 3" xfId="667"/>
    <cellStyle name="常规 19" xfId="668"/>
    <cellStyle name="常规 19 10" xfId="669"/>
    <cellStyle name="常规 19 2" xfId="670"/>
    <cellStyle name="常规 19 2 2" xfId="671"/>
    <cellStyle name="常规 19 3" xfId="672"/>
    <cellStyle name="常规 2" xfId="673"/>
    <cellStyle name="常规 2 10" xfId="674"/>
    <cellStyle name="常规 2 10 2" xfId="675"/>
    <cellStyle name="常规 2 11" xfId="676"/>
    <cellStyle name="常规 2 11 2" xfId="677"/>
    <cellStyle name="常规 2 12" xfId="678"/>
    <cellStyle name="常规 2 12 2" xfId="679"/>
    <cellStyle name="常规 2 13" xfId="680"/>
    <cellStyle name="常规 2 13 2" xfId="681"/>
    <cellStyle name="常规 2 14" xfId="682"/>
    <cellStyle name="常规 2 14 2" xfId="683"/>
    <cellStyle name="常规 2 15" xfId="684"/>
    <cellStyle name="常规 2 16" xfId="685"/>
    <cellStyle name="常规 2 2" xfId="686"/>
    <cellStyle name="常规 2 2 11" xfId="687"/>
    <cellStyle name="常规 2 2 11 2" xfId="688"/>
    <cellStyle name="常规 2 2 2" xfId="689"/>
    <cellStyle name="常规 2 2 2 2" xfId="690"/>
    <cellStyle name="常规 2 2 2 2 2" xfId="691"/>
    <cellStyle name="常规 2 2 2 2 2 2" xfId="692"/>
    <cellStyle name="常规 2 2 2 2 3" xfId="693"/>
    <cellStyle name="常规 2 2 2 3" xfId="694"/>
    <cellStyle name="常规 2 2 2 3 2" xfId="695"/>
    <cellStyle name="常规 2 2 2 4" xfId="696"/>
    <cellStyle name="常规 2 2 2 4 2" xfId="697"/>
    <cellStyle name="常规 2 2 2 5" xfId="698"/>
    <cellStyle name="常规 2 2 3" xfId="699"/>
    <cellStyle name="常规 2 2 3 2" xfId="700"/>
    <cellStyle name="常规 2 2 3 2 2" xfId="701"/>
    <cellStyle name="常规 2 2 3 3" xfId="702"/>
    <cellStyle name="常规 2 2 3 3 2" xfId="703"/>
    <cellStyle name="常规 2 2 3 4" xfId="704"/>
    <cellStyle name="常规 2 2 4" xfId="705"/>
    <cellStyle name="常规 2 2 4 2" xfId="706"/>
    <cellStyle name="常规 2 2 5" xfId="707"/>
    <cellStyle name="常规 2 2 5 2" xfId="708"/>
    <cellStyle name="常规 2 2 6" xfId="709"/>
    <cellStyle name="常规 2 2 6 2" xfId="710"/>
    <cellStyle name="常规 2 2 7" xfId="711"/>
    <cellStyle name="常规 2 3" xfId="712"/>
    <cellStyle name="常规 2 3 2" xfId="713"/>
    <cellStyle name="常规 2 3 2 2" xfId="714"/>
    <cellStyle name="常规 2 3 2 2 2" xfId="715"/>
    <cellStyle name="常规 2 3 2 2 2 2" xfId="716"/>
    <cellStyle name="常规 2 3 2 2 3" xfId="717"/>
    <cellStyle name="常规 2 3 2 3" xfId="718"/>
    <cellStyle name="常规 2 3 2 3 2" xfId="719"/>
    <cellStyle name="常规 2 3 2 4" xfId="720"/>
    <cellStyle name="常规 2 3 2 4 2" xfId="721"/>
    <cellStyle name="常规 2 3 2 5" xfId="722"/>
    <cellStyle name="常规 2 3 3" xfId="723"/>
    <cellStyle name="常规 2 3 3 2" xfId="724"/>
    <cellStyle name="常规 2 3 3 2 2" xfId="725"/>
    <cellStyle name="常规 2 3 3 3" xfId="726"/>
    <cellStyle name="常规 2 3 3 3 2" xfId="727"/>
    <cellStyle name="常规 2 3 3 4" xfId="728"/>
    <cellStyle name="常规 2 3 4" xfId="729"/>
    <cellStyle name="常规 2 3 4 2" xfId="730"/>
    <cellStyle name="常规 2 3 5" xfId="731"/>
    <cellStyle name="常规 2 3 5 2" xfId="732"/>
    <cellStyle name="常规 2 3 6" xfId="733"/>
    <cellStyle name="常规 2 4" xfId="734"/>
    <cellStyle name="常规 2 4 2" xfId="735"/>
    <cellStyle name="常规 2 4 2 2" xfId="736"/>
    <cellStyle name="常规 2 4 2 2 2" xfId="737"/>
    <cellStyle name="常规 2 4 2 3" xfId="738"/>
    <cellStyle name="常规 2 4 2 3 2" xfId="739"/>
    <cellStyle name="常规 2 4 2 4" xfId="740"/>
    <cellStyle name="常规 2 4 3" xfId="741"/>
    <cellStyle name="常规 2 4 3 2" xfId="742"/>
    <cellStyle name="常规 2 4 4" xfId="743"/>
    <cellStyle name="常规 2 4 4 2" xfId="744"/>
    <cellStyle name="常规 2 4 5" xfId="745"/>
    <cellStyle name="常规 2 5" xfId="746"/>
    <cellStyle name="常规 2 5 2" xfId="747"/>
    <cellStyle name="常规 2 5 2 2" xfId="748"/>
    <cellStyle name="常规 2 5 2 2 2" xfId="749"/>
    <cellStyle name="常规 2 5 2 3" xfId="750"/>
    <cellStyle name="常规 2 5 3" xfId="751"/>
    <cellStyle name="常规 2 5 3 2" xfId="752"/>
    <cellStyle name="常规 2 5 4" xfId="753"/>
    <cellStyle name="常规 2 5 4 2" xfId="754"/>
    <cellStyle name="常规 2 5 5" xfId="755"/>
    <cellStyle name="常规 2 6" xfId="756"/>
    <cellStyle name="常规 2 6 2" xfId="757"/>
    <cellStyle name="常规 2 6 2 2" xfId="758"/>
    <cellStyle name="常规 2 6 2 2 2" xfId="759"/>
    <cellStyle name="常规 2 6 3" xfId="760"/>
    <cellStyle name="常规 2 6 3 2" xfId="761"/>
    <cellStyle name="常规 2 6 4" xfId="762"/>
    <cellStyle name="常规 2 6 4 2" xfId="763"/>
    <cellStyle name="常规 2 7" xfId="764"/>
    <cellStyle name="常规 2 7 2" xfId="765"/>
    <cellStyle name="常规 2 7 3" xfId="766"/>
    <cellStyle name="常规 2 7 3 2" xfId="767"/>
    <cellStyle name="常规 2 8" xfId="768"/>
    <cellStyle name="常规 2 8 2" xfId="769"/>
    <cellStyle name="常规 2 9" xfId="770"/>
    <cellStyle name="常规 2 9 2" xfId="771"/>
    <cellStyle name="常规 2 9 2 2" xfId="772"/>
    <cellStyle name="常规 2 9 3" xfId="773"/>
    <cellStyle name="常规 2 9 3 2" xfId="774"/>
    <cellStyle name="常规 2 9 4" xfId="775"/>
    <cellStyle name="常规 20" xfId="776"/>
    <cellStyle name="常规 21" xfId="777"/>
    <cellStyle name="常规 22" xfId="778"/>
    <cellStyle name="常规 23" xfId="779"/>
    <cellStyle name="常规 24" xfId="780"/>
    <cellStyle name="常规 25" xfId="781"/>
    <cellStyle name="常规 25 2" xfId="782"/>
    <cellStyle name="常规 26" xfId="783"/>
    <cellStyle name="常规 26 2" xfId="784"/>
    <cellStyle name="常规 27" xfId="785"/>
    <cellStyle name="常规 28" xfId="786"/>
    <cellStyle name="常规 29" xfId="787"/>
    <cellStyle name="常规 3" xfId="788"/>
    <cellStyle name="常规 3 2" xfId="789"/>
    <cellStyle name="常规 3 2 2" xfId="790"/>
    <cellStyle name="常规 3 2 2 2" xfId="791"/>
    <cellStyle name="常规 3 2 3" xfId="792"/>
    <cellStyle name="常规 3 2 3 2" xfId="793"/>
    <cellStyle name="常规 3 2 4" xfId="794"/>
    <cellStyle name="常规 3 2 4 2" xfId="795"/>
    <cellStyle name="常规 3 2 5" xfId="796"/>
    <cellStyle name="常规 3 3" xfId="797"/>
    <cellStyle name="常规 3 3 2" xfId="798"/>
    <cellStyle name="常规 3 3 2 2" xfId="799"/>
    <cellStyle name="常规 3 3 2 2 2" xfId="800"/>
    <cellStyle name="常规 3 3 2 3" xfId="801"/>
    <cellStyle name="常规 3 3 3" xfId="802"/>
    <cellStyle name="常规 3 3 3 2" xfId="803"/>
    <cellStyle name="常规 3 3 4" xfId="804"/>
    <cellStyle name="常规 3 3 4 2" xfId="805"/>
    <cellStyle name="常规 3 3 5" xfId="806"/>
    <cellStyle name="常规 3 3 5 2" xfId="807"/>
    <cellStyle name="常规 3 3 6" xfId="808"/>
    <cellStyle name="常规 3 4" xfId="809"/>
    <cellStyle name="常规 3 4 2" xfId="810"/>
    <cellStyle name="常规 3 4 2 2" xfId="811"/>
    <cellStyle name="常规 3 4 3" xfId="812"/>
    <cellStyle name="常规 3 5" xfId="813"/>
    <cellStyle name="常规 3 5 2" xfId="814"/>
    <cellStyle name="常规 3 6" xfId="815"/>
    <cellStyle name="常规 3 6 2" xfId="816"/>
    <cellStyle name="常规 3 7" xfId="817"/>
    <cellStyle name="常规 3 8" xfId="818"/>
    <cellStyle name="常规 3_Book1" xfId="819"/>
    <cellStyle name="常规 30" xfId="820"/>
    <cellStyle name="常规 4" xfId="821"/>
    <cellStyle name="常规 4 2" xfId="822"/>
    <cellStyle name="常规 4 2 2" xfId="823"/>
    <cellStyle name="常规 4 2 2 2" xfId="824"/>
    <cellStyle name="常规 4 2 2 2 2" xfId="825"/>
    <cellStyle name="常规 4 2 2 3" xfId="826"/>
    <cellStyle name="常规 4 2 3" xfId="827"/>
    <cellStyle name="常规 4 2 3 2" xfId="828"/>
    <cellStyle name="常规 4 2 4" xfId="829"/>
    <cellStyle name="常规 4 2 4 2" xfId="830"/>
    <cellStyle name="常规 4 2 5" xfId="831"/>
    <cellStyle name="常规 4 3" xfId="832"/>
    <cellStyle name="常规 4 3 2" xfId="833"/>
    <cellStyle name="常规 4 3 2 2" xfId="834"/>
    <cellStyle name="常规 4 3 2 2 2" xfId="835"/>
    <cellStyle name="常规 4 3 2 3" xfId="836"/>
    <cellStyle name="常规 4 3 3" xfId="837"/>
    <cellStyle name="常规 4 3 3 2" xfId="838"/>
    <cellStyle name="常规 4 3 4" xfId="839"/>
    <cellStyle name="常规 4 3 4 2" xfId="840"/>
    <cellStyle name="常规 4 3 5" xfId="841"/>
    <cellStyle name="常规 4 4" xfId="842"/>
    <cellStyle name="常规 4 5" xfId="843"/>
    <cellStyle name="常规 4 6" xfId="844"/>
    <cellStyle name="常规 4 6 2" xfId="845"/>
    <cellStyle name="常规 4 7" xfId="846"/>
    <cellStyle name="常规 428" xfId="847"/>
    <cellStyle name="常规 429" xfId="848"/>
    <cellStyle name="常规 430" xfId="849"/>
    <cellStyle name="常规 431" xfId="850"/>
    <cellStyle name="常规 432" xfId="851"/>
    <cellStyle name="常规 433" xfId="852"/>
    <cellStyle name="常规 434" xfId="853"/>
    <cellStyle name="常规 435" xfId="854"/>
    <cellStyle name="常规 436" xfId="855"/>
    <cellStyle name="常规 439" xfId="856"/>
    <cellStyle name="常规 440" xfId="857"/>
    <cellStyle name="常规 441" xfId="858"/>
    <cellStyle name="常规 442" xfId="859"/>
    <cellStyle name="常规 443" xfId="860"/>
    <cellStyle name="常规 444" xfId="861"/>
    <cellStyle name="常规 448" xfId="862"/>
    <cellStyle name="常规 449" xfId="863"/>
    <cellStyle name="常规 450" xfId="864"/>
    <cellStyle name="常规 451" xfId="865"/>
    <cellStyle name="常规 452" xfId="866"/>
    <cellStyle name="常规 5" xfId="867"/>
    <cellStyle name="常规 5 2" xfId="868"/>
    <cellStyle name="常规 5 2 2" xfId="869"/>
    <cellStyle name="常规 5 2 2 2" xfId="870"/>
    <cellStyle name="常规 5 2 3" xfId="871"/>
    <cellStyle name="常规 5 2 3 2" xfId="872"/>
    <cellStyle name="常规 5 2 4" xfId="873"/>
    <cellStyle name="常规 5 3" xfId="874"/>
    <cellStyle name="常规 5 3 2" xfId="875"/>
    <cellStyle name="常规 5 4" xfId="876"/>
    <cellStyle name="常规 5 4 2" xfId="877"/>
    <cellStyle name="常规 5 42" xfId="878"/>
    <cellStyle name="常规 5 42 2" xfId="879"/>
    <cellStyle name="常规 5 5" xfId="880"/>
    <cellStyle name="常规 6" xfId="881"/>
    <cellStyle name="常规 6 2" xfId="882"/>
    <cellStyle name="常规 6 2 2" xfId="883"/>
    <cellStyle name="常规 6 3" xfId="884"/>
    <cellStyle name="常规 6 3 2" xfId="885"/>
    <cellStyle name="常规 6 3 2 2" xfId="886"/>
    <cellStyle name="常规 6 3 3" xfId="887"/>
    <cellStyle name="常规 6 4" xfId="888"/>
    <cellStyle name="常规 6 4 2" xfId="889"/>
    <cellStyle name="常规 6 5" xfId="890"/>
    <cellStyle name="常规 7" xfId="891"/>
    <cellStyle name="常规 7 2" xfId="892"/>
    <cellStyle name="常规 7 2 2" xfId="893"/>
    <cellStyle name="常规 7 3" xfId="894"/>
    <cellStyle name="常规 7 3 2" xfId="895"/>
    <cellStyle name="常规 7 4" xfId="896"/>
    <cellStyle name="常规 8" xfId="897"/>
    <cellStyle name="常规 8 2" xfId="898"/>
    <cellStyle name="常规 8 3" xfId="899"/>
    <cellStyle name="常规 8 4" xfId="900"/>
    <cellStyle name="常规 9" xfId="901"/>
    <cellStyle name="常规 9 2" xfId="902"/>
    <cellStyle name="常规 9 2 2" xfId="903"/>
    <cellStyle name="常规 9 2 2 2" xfId="904"/>
    <cellStyle name="常规 9 2 3" xfId="905"/>
    <cellStyle name="常规 9 3" xfId="906"/>
    <cellStyle name="常规 9 3 2" xfId="907"/>
    <cellStyle name="常规 9 4" xfId="908"/>
    <cellStyle name="常规 9 5" xfId="909"/>
    <cellStyle name="常规 94" xfId="910"/>
    <cellStyle name="常规 95" xfId="911"/>
    <cellStyle name="常规_2007年云南省向人大报送政府收支预算表格式编制过程表" xfId="912"/>
    <cellStyle name="常规_2007年云南省向人大报送政府收支预算表格式编制过程表 2" xfId="913"/>
    <cellStyle name="常规_2007年云南省向人大报送政府收支预算表格式编制过程表 2 2 2" xfId="914"/>
    <cellStyle name="常规_exceltmp1 2" xfId="915"/>
    <cellStyle name="超级链接" xfId="916"/>
    <cellStyle name="超级链接 2" xfId="917"/>
    <cellStyle name="超级链接 2 2" xfId="918"/>
    <cellStyle name="超级链接 3" xfId="919"/>
    <cellStyle name="超链接 2" xfId="920"/>
    <cellStyle name="超链接 2 2" xfId="921"/>
    <cellStyle name="超链接 2 2 2" xfId="922"/>
    <cellStyle name="超链接 3" xfId="923"/>
    <cellStyle name="超链接 3 2" xfId="924"/>
    <cellStyle name="超链接 4" xfId="925"/>
    <cellStyle name="超链接 4 2" xfId="926"/>
    <cellStyle name="分级显示行_1_Book1" xfId="927"/>
    <cellStyle name="分级显示列_1_Book1" xfId="928"/>
    <cellStyle name="好 2" xfId="929"/>
    <cellStyle name="好 2 2" xfId="930"/>
    <cellStyle name="好 2 2 2" xfId="931"/>
    <cellStyle name="好 2 3" xfId="932"/>
    <cellStyle name="好 2 4" xfId="933"/>
    <cellStyle name="好 3" xfId="934"/>
    <cellStyle name="好 3 2" xfId="935"/>
    <cellStyle name="好 3 2 2" xfId="936"/>
    <cellStyle name="好 3 3" xfId="937"/>
    <cellStyle name="好 3 4" xfId="938"/>
    <cellStyle name="好 4" xfId="939"/>
    <cellStyle name="好 4 2" xfId="940"/>
    <cellStyle name="好 4 2 2" xfId="941"/>
    <cellStyle name="好 4 3" xfId="942"/>
    <cellStyle name="好 4 4" xfId="943"/>
    <cellStyle name="好 5" xfId="944"/>
    <cellStyle name="好 5 2" xfId="945"/>
    <cellStyle name="好 5 3" xfId="946"/>
    <cellStyle name="好 6" xfId="947"/>
    <cellStyle name="好 7" xfId="948"/>
    <cellStyle name="好 8" xfId="949"/>
    <cellStyle name="好_0502通海县" xfId="950"/>
    <cellStyle name="好_0502通海县 2" xfId="951"/>
    <cellStyle name="好_0502通海县 2 2" xfId="952"/>
    <cellStyle name="好_0502通海县 3" xfId="953"/>
    <cellStyle name="好_0605石屏" xfId="954"/>
    <cellStyle name="好_0605石屏 2" xfId="955"/>
    <cellStyle name="好_0605石屏 2 2" xfId="956"/>
    <cellStyle name="好_0605石屏 3" xfId="957"/>
    <cellStyle name="好_0605石屏县" xfId="958"/>
    <cellStyle name="好_0605石屏县 2" xfId="959"/>
    <cellStyle name="好_0605石屏县 2 2" xfId="960"/>
    <cellStyle name="好_0605石屏县 3" xfId="961"/>
    <cellStyle name="好_1110洱源" xfId="962"/>
    <cellStyle name="好_1110洱源 2" xfId="963"/>
    <cellStyle name="好_1110洱源 2 2" xfId="964"/>
    <cellStyle name="好_1110洱源 3" xfId="965"/>
    <cellStyle name="好_11大理" xfId="966"/>
    <cellStyle name="好_11大理 2" xfId="967"/>
    <cellStyle name="好_11大理 2 2" xfId="968"/>
    <cellStyle name="好_11大理 3" xfId="969"/>
    <cellStyle name="好_2007年地州资金往来对账表" xfId="970"/>
    <cellStyle name="好_2007年地州资金往来对账表 2" xfId="971"/>
    <cellStyle name="好_2007年地州资金往来对账表 2 2" xfId="972"/>
    <cellStyle name="好_2007年地州资金往来对账表 3" xfId="973"/>
    <cellStyle name="好_2008年地州对账表(国库资金）" xfId="974"/>
    <cellStyle name="好_2008年地州对账表(国库资金） 2" xfId="975"/>
    <cellStyle name="好_2008年地州对账表(国库资金） 2 2" xfId="976"/>
    <cellStyle name="好_2008年地州对账表(国库资金） 3" xfId="977"/>
    <cellStyle name="好_Book1" xfId="978"/>
    <cellStyle name="好_Book1 2" xfId="979"/>
    <cellStyle name="好_M01-1" xfId="980"/>
    <cellStyle name="好_M01-1 2" xfId="981"/>
    <cellStyle name="好_M01-1 2 2" xfId="982"/>
    <cellStyle name="好_M01-1 3" xfId="983"/>
    <cellStyle name="后继超级链接" xfId="984"/>
    <cellStyle name="后继超级链接 2" xfId="985"/>
    <cellStyle name="后继超级链接 2 2" xfId="986"/>
    <cellStyle name="后继超级链接 3" xfId="987"/>
    <cellStyle name="汇总 2" xfId="988"/>
    <cellStyle name="汇总 2 2" xfId="989"/>
    <cellStyle name="汇总 2 2 2" xfId="990"/>
    <cellStyle name="汇总 2 2 2 2" xfId="991"/>
    <cellStyle name="汇总 2 2 3" xfId="992"/>
    <cellStyle name="汇总 2 3" xfId="993"/>
    <cellStyle name="汇总 2 3 2" xfId="994"/>
    <cellStyle name="汇总 2 4" xfId="995"/>
    <cellStyle name="汇总 2 4 2" xfId="996"/>
    <cellStyle name="汇总 2 5" xfId="997"/>
    <cellStyle name="汇总 3" xfId="998"/>
    <cellStyle name="汇总 3 2" xfId="999"/>
    <cellStyle name="汇总 3 2 2" xfId="1000"/>
    <cellStyle name="汇总 3 2 2 2" xfId="1001"/>
    <cellStyle name="汇总 3 2 3" xfId="1002"/>
    <cellStyle name="汇总 3 3" xfId="1003"/>
    <cellStyle name="汇总 3 3 2" xfId="1004"/>
    <cellStyle name="汇总 3 4" xfId="1005"/>
    <cellStyle name="汇总 3 4 2" xfId="1006"/>
    <cellStyle name="汇总 3 5" xfId="1007"/>
    <cellStyle name="汇总 4" xfId="1008"/>
    <cellStyle name="汇总 4 2" xfId="1009"/>
    <cellStyle name="汇总 4 2 2" xfId="1010"/>
    <cellStyle name="汇总 4 2 2 2" xfId="1011"/>
    <cellStyle name="汇总 4 2 3" xfId="1012"/>
    <cellStyle name="汇总 4 3" xfId="1013"/>
    <cellStyle name="汇总 4 3 2" xfId="1014"/>
    <cellStyle name="汇总 4 4" xfId="1015"/>
    <cellStyle name="汇总 4 4 2" xfId="1016"/>
    <cellStyle name="汇总 4 5" xfId="1017"/>
    <cellStyle name="汇总 5" xfId="1018"/>
    <cellStyle name="汇总 5 2" xfId="1019"/>
    <cellStyle name="汇总 5 2 2" xfId="1020"/>
    <cellStyle name="汇总 5 3" xfId="1021"/>
    <cellStyle name="汇总 5 3 2" xfId="1022"/>
    <cellStyle name="汇总 5 4" xfId="1023"/>
    <cellStyle name="汇总 6" xfId="1024"/>
    <cellStyle name="汇总 6 2" xfId="1025"/>
    <cellStyle name="汇总 7" xfId="1026"/>
    <cellStyle name="汇总 7 2" xfId="1027"/>
    <cellStyle name="汇总 8" xfId="1028"/>
    <cellStyle name="汇总 8 2" xfId="1029"/>
    <cellStyle name="计算 2" xfId="1030"/>
    <cellStyle name="计算 2 2" xfId="1031"/>
    <cellStyle name="计算 2 2 2" xfId="1032"/>
    <cellStyle name="计算 2 3" xfId="1033"/>
    <cellStyle name="计算 2 4" xfId="1034"/>
    <cellStyle name="计算 3" xfId="1035"/>
    <cellStyle name="计算 3 2" xfId="1036"/>
    <cellStyle name="计算 3 2 2" xfId="1037"/>
    <cellStyle name="计算 3 3" xfId="1038"/>
    <cellStyle name="计算 3 4" xfId="1039"/>
    <cellStyle name="计算 4" xfId="1040"/>
    <cellStyle name="计算 4 2" xfId="1041"/>
    <cellStyle name="计算 4 2 2" xfId="1042"/>
    <cellStyle name="计算 4 3" xfId="1043"/>
    <cellStyle name="计算 4 4" xfId="1044"/>
    <cellStyle name="计算 5" xfId="1045"/>
    <cellStyle name="计算 5 2" xfId="1046"/>
    <cellStyle name="计算 5 3" xfId="1047"/>
    <cellStyle name="计算 6" xfId="1048"/>
    <cellStyle name="计算 7" xfId="1049"/>
    <cellStyle name="计算 8" xfId="1050"/>
    <cellStyle name="检查单元格 2" xfId="1051"/>
    <cellStyle name="检查单元格 2 2" xfId="1052"/>
    <cellStyle name="检查单元格 2 2 2" xfId="1053"/>
    <cellStyle name="检查单元格 2 3" xfId="1054"/>
    <cellStyle name="检查单元格 2 4" xfId="1055"/>
    <cellStyle name="检查单元格 3" xfId="1056"/>
    <cellStyle name="检查单元格 3 2" xfId="1057"/>
    <cellStyle name="检查单元格 3 2 2" xfId="1058"/>
    <cellStyle name="检查单元格 3 3" xfId="1059"/>
    <cellStyle name="检查单元格 3 4" xfId="1060"/>
    <cellStyle name="检查单元格 4" xfId="1061"/>
    <cellStyle name="检查单元格 4 2" xfId="1062"/>
    <cellStyle name="检查单元格 4 2 2" xfId="1063"/>
    <cellStyle name="检查单元格 4 3" xfId="1064"/>
    <cellStyle name="检查单元格 4 4" xfId="1065"/>
    <cellStyle name="检查单元格 5" xfId="1066"/>
    <cellStyle name="检查单元格 5 2" xfId="1067"/>
    <cellStyle name="检查单元格 5 3" xfId="1068"/>
    <cellStyle name="检查单元格 6" xfId="1069"/>
    <cellStyle name="检查单元格 7" xfId="1070"/>
    <cellStyle name="检查单元格 8" xfId="1071"/>
    <cellStyle name="解释性文本 2" xfId="1072"/>
    <cellStyle name="解释性文本 2 2" xfId="1073"/>
    <cellStyle name="解释性文本 2 2 2" xfId="1074"/>
    <cellStyle name="解释性文本 2 3" xfId="1075"/>
    <cellStyle name="解释性文本 2 4" xfId="1076"/>
    <cellStyle name="解释性文本 3" xfId="1077"/>
    <cellStyle name="解释性文本 3 2" xfId="1078"/>
    <cellStyle name="解释性文本 3 2 2" xfId="1079"/>
    <cellStyle name="解释性文本 3 3" xfId="1080"/>
    <cellStyle name="解释性文本 3 4" xfId="1081"/>
    <cellStyle name="解释性文本 4" xfId="1082"/>
    <cellStyle name="解释性文本 4 2" xfId="1083"/>
    <cellStyle name="解释性文本 4 2 2" xfId="1084"/>
    <cellStyle name="解释性文本 4 3" xfId="1085"/>
    <cellStyle name="解释性文本 4 4" xfId="1086"/>
    <cellStyle name="解释性文本 5" xfId="1087"/>
    <cellStyle name="解释性文本 5 2" xfId="1088"/>
    <cellStyle name="解释性文本 5 3" xfId="1089"/>
    <cellStyle name="解释性文本 6" xfId="1090"/>
    <cellStyle name="解释性文本 7" xfId="1091"/>
    <cellStyle name="借出原因" xfId="1092"/>
    <cellStyle name="借出原因 2" xfId="1093"/>
    <cellStyle name="借出原因 2 2" xfId="1094"/>
    <cellStyle name="借出原因 2 2 2" xfId="1095"/>
    <cellStyle name="借出原因 2 3" xfId="1096"/>
    <cellStyle name="借出原因 3" xfId="1097"/>
    <cellStyle name="借出原因 3 2" xfId="1098"/>
    <cellStyle name="借出原因 4" xfId="1099"/>
    <cellStyle name="警告文本 2" xfId="1100"/>
    <cellStyle name="警告文本 2 2" xfId="1101"/>
    <cellStyle name="警告文本 2 2 2" xfId="1102"/>
    <cellStyle name="警告文本 2 3" xfId="1103"/>
    <cellStyle name="警告文本 2 4" xfId="1104"/>
    <cellStyle name="警告文本 3" xfId="1105"/>
    <cellStyle name="警告文本 3 2" xfId="1106"/>
    <cellStyle name="警告文本 3 2 2" xfId="1107"/>
    <cellStyle name="警告文本 3 3" xfId="1108"/>
    <cellStyle name="警告文本 3 4" xfId="1109"/>
    <cellStyle name="警告文本 4" xfId="1110"/>
    <cellStyle name="警告文本 4 2" xfId="1111"/>
    <cellStyle name="警告文本 4 2 2" xfId="1112"/>
    <cellStyle name="警告文本 4 3" xfId="1113"/>
    <cellStyle name="警告文本 4 4" xfId="1114"/>
    <cellStyle name="警告文本 5" xfId="1115"/>
    <cellStyle name="警告文本 5 2" xfId="1116"/>
    <cellStyle name="警告文本 5 3" xfId="1117"/>
    <cellStyle name="警告文本 6" xfId="1118"/>
    <cellStyle name="警告文本 7" xfId="1119"/>
    <cellStyle name="链接单元格 2" xfId="1120"/>
    <cellStyle name="链接单元格 2 2" xfId="1121"/>
    <cellStyle name="链接单元格 2 2 2" xfId="1122"/>
    <cellStyle name="链接单元格 2 3" xfId="1123"/>
    <cellStyle name="链接单元格 2 4" xfId="1124"/>
    <cellStyle name="链接单元格 3" xfId="1125"/>
    <cellStyle name="链接单元格 3 2" xfId="1126"/>
    <cellStyle name="链接单元格 3 2 2" xfId="1127"/>
    <cellStyle name="链接单元格 3 3" xfId="1128"/>
    <cellStyle name="链接单元格 3 4" xfId="1129"/>
    <cellStyle name="链接单元格 4" xfId="1130"/>
    <cellStyle name="链接单元格 4 2" xfId="1131"/>
    <cellStyle name="链接单元格 4 2 2" xfId="1132"/>
    <cellStyle name="链接单元格 4 3" xfId="1133"/>
    <cellStyle name="链接单元格 4 4" xfId="1134"/>
    <cellStyle name="链接单元格 5" xfId="1135"/>
    <cellStyle name="链接单元格 5 2" xfId="1136"/>
    <cellStyle name="链接单元格 5 3" xfId="1137"/>
    <cellStyle name="链接单元格 6" xfId="1138"/>
    <cellStyle name="链接单元格 7" xfId="1139"/>
    <cellStyle name="普通_97-917" xfId="1140"/>
    <cellStyle name="千分位[0]_laroux" xfId="1141"/>
    <cellStyle name="千分位_97-917" xfId="1142"/>
    <cellStyle name="千位[0]_ 方正PC" xfId="1143"/>
    <cellStyle name="千位_ 方正PC" xfId="1144"/>
    <cellStyle name="千位分隔 11" xfId="1145"/>
    <cellStyle name="千位分隔 11 2" xfId="1146"/>
    <cellStyle name="千位分隔 2" xfId="1147"/>
    <cellStyle name="千位分隔 2 2" xfId="1148"/>
    <cellStyle name="千位分隔 2 2 2" xfId="1149"/>
    <cellStyle name="千位分隔 2 3" xfId="1150"/>
    <cellStyle name="千位分隔 2 3 2" xfId="1151"/>
    <cellStyle name="千位分隔 2 4" xfId="1152"/>
    <cellStyle name="千位分隔 2 4 2" xfId="1153"/>
    <cellStyle name="千位分隔 3" xfId="1154"/>
    <cellStyle name="千位分隔 3 2" xfId="1155"/>
    <cellStyle name="千位分隔 3 2 2" xfId="1156"/>
    <cellStyle name="千位分隔 3 3" xfId="1157"/>
    <cellStyle name="千位分隔 4" xfId="1158"/>
    <cellStyle name="千位分隔 4 2" xfId="1159"/>
    <cellStyle name="千位分隔 4 6" xfId="1160"/>
    <cellStyle name="千位分隔 4 6 2" xfId="1161"/>
    <cellStyle name="千位分隔 5" xfId="1162"/>
    <cellStyle name="千位分隔 5 2" xfId="1163"/>
    <cellStyle name="千位分隔 6" xfId="1164"/>
    <cellStyle name="千位分隔 6 2" xfId="1165"/>
    <cellStyle name="千位分隔 7" xfId="1166"/>
    <cellStyle name="千位分隔 7 2" xfId="1167"/>
    <cellStyle name="千位分隔 8" xfId="1168"/>
    <cellStyle name="千位分隔 8 2" xfId="1169"/>
    <cellStyle name="千位分隔 9" xfId="1170"/>
    <cellStyle name="强调 1" xfId="1171"/>
    <cellStyle name="强调 1 2" xfId="1172"/>
    <cellStyle name="强调 2" xfId="1173"/>
    <cellStyle name="强调 2 2" xfId="1174"/>
    <cellStyle name="强调 3" xfId="1175"/>
    <cellStyle name="强调 3 2" xfId="1176"/>
    <cellStyle name="强调文字颜色 1 2" xfId="1177"/>
    <cellStyle name="强调文字颜色 1 2 2" xfId="1178"/>
    <cellStyle name="强调文字颜色 1 2 2 2" xfId="1179"/>
    <cellStyle name="强调文字颜色 1 2 3" xfId="1180"/>
    <cellStyle name="强调文字颜色 1 3" xfId="1181"/>
    <cellStyle name="强调文字颜色 1 3 2" xfId="1182"/>
    <cellStyle name="强调文字颜色 2 2" xfId="1183"/>
    <cellStyle name="强调文字颜色 2 2 2" xfId="1184"/>
    <cellStyle name="强调文字颜色 2 2 2 2" xfId="1185"/>
    <cellStyle name="强调文字颜色 2 2 3" xfId="1186"/>
    <cellStyle name="强调文字颜色 2 3" xfId="1187"/>
    <cellStyle name="强调文字颜色 2 3 2" xfId="1188"/>
    <cellStyle name="强调文字颜色 3 2" xfId="1189"/>
    <cellStyle name="强调文字颜色 3 2 2" xfId="1190"/>
    <cellStyle name="强调文字颜色 3 2 2 2" xfId="1191"/>
    <cellStyle name="强调文字颜色 3 2 3" xfId="1192"/>
    <cellStyle name="强调文字颜色 3 3" xfId="1193"/>
    <cellStyle name="强调文字颜色 3 3 2" xfId="1194"/>
    <cellStyle name="强调文字颜色 4 2" xfId="1195"/>
    <cellStyle name="强调文字颜色 4 2 2" xfId="1196"/>
    <cellStyle name="强调文字颜色 4 2 2 2" xfId="1197"/>
    <cellStyle name="强调文字颜色 4 2 3" xfId="1198"/>
    <cellStyle name="强调文字颜色 4 3" xfId="1199"/>
    <cellStyle name="强调文字颜色 4 3 2" xfId="1200"/>
    <cellStyle name="强调文字颜色 5 2" xfId="1201"/>
    <cellStyle name="强调文字颜色 5 2 2" xfId="1202"/>
    <cellStyle name="强调文字颜色 5 2 2 2" xfId="1203"/>
    <cellStyle name="强调文字颜色 5 2 3" xfId="1204"/>
    <cellStyle name="强调文字颜色 5 3" xfId="1205"/>
    <cellStyle name="强调文字颜色 5 3 2" xfId="1206"/>
    <cellStyle name="强调文字颜色 6 2" xfId="1207"/>
    <cellStyle name="强调文字颜色 6 2 2" xfId="1208"/>
    <cellStyle name="强调文字颜色 6 2 2 2" xfId="1209"/>
    <cellStyle name="强调文字颜色 6 2 3" xfId="1210"/>
    <cellStyle name="强调文字颜色 6 3" xfId="1211"/>
    <cellStyle name="强调文字颜色 6 3 2" xfId="1212"/>
    <cellStyle name="日期" xfId="1213"/>
    <cellStyle name="日期 2" xfId="1214"/>
    <cellStyle name="日期 2 2" xfId="1215"/>
    <cellStyle name="日期 2 2 2" xfId="1216"/>
    <cellStyle name="日期 2 3" xfId="1217"/>
    <cellStyle name="日期 3" xfId="1218"/>
    <cellStyle name="日期 3 2" xfId="1219"/>
    <cellStyle name="日期 4" xfId="1220"/>
    <cellStyle name="商品名称" xfId="1221"/>
    <cellStyle name="商品名称 2" xfId="1222"/>
    <cellStyle name="商品名称 2 2" xfId="1223"/>
    <cellStyle name="商品名称 2 2 2" xfId="1224"/>
    <cellStyle name="商品名称 2 3" xfId="1225"/>
    <cellStyle name="商品名称 3" xfId="1226"/>
    <cellStyle name="商品名称 3 2" xfId="1227"/>
    <cellStyle name="商品名称 4" xfId="1228"/>
    <cellStyle name="适中 2" xfId="1229"/>
    <cellStyle name="适中 2 2" xfId="1230"/>
    <cellStyle name="适中 2 2 2" xfId="1231"/>
    <cellStyle name="适中 2 3" xfId="1232"/>
    <cellStyle name="适中 2 4" xfId="1233"/>
    <cellStyle name="适中 3" xfId="1234"/>
    <cellStyle name="适中 3 2" xfId="1235"/>
    <cellStyle name="适中 3 2 2" xfId="1236"/>
    <cellStyle name="适中 3 3" xfId="1237"/>
    <cellStyle name="适中 3 4" xfId="1238"/>
    <cellStyle name="适中 4" xfId="1239"/>
    <cellStyle name="适中 4 2" xfId="1240"/>
    <cellStyle name="适中 4 2 2" xfId="1241"/>
    <cellStyle name="适中 4 3" xfId="1242"/>
    <cellStyle name="适中 4 4" xfId="1243"/>
    <cellStyle name="适中 5" xfId="1244"/>
    <cellStyle name="适中 5 2" xfId="1245"/>
    <cellStyle name="适中 5 3" xfId="1246"/>
    <cellStyle name="适中 6" xfId="1247"/>
    <cellStyle name="适中 7" xfId="1248"/>
    <cellStyle name="适中 8" xfId="1249"/>
    <cellStyle name="输出 2" xfId="1250"/>
    <cellStyle name="输出 2 2" xfId="1251"/>
    <cellStyle name="输出 2 2 2" xfId="1252"/>
    <cellStyle name="输出 2 3" xfId="1253"/>
    <cellStyle name="输出 2 4" xfId="1254"/>
    <cellStyle name="输出 3" xfId="1255"/>
    <cellStyle name="输出 3 2" xfId="1256"/>
    <cellStyle name="输出 3 2 2" xfId="1257"/>
    <cellStyle name="输出 3 3" xfId="1258"/>
    <cellStyle name="输出 3 4" xfId="1259"/>
    <cellStyle name="输出 4" xfId="1260"/>
    <cellStyle name="输出 4 2" xfId="1261"/>
    <cellStyle name="输出 4 2 2" xfId="1262"/>
    <cellStyle name="输出 4 3" xfId="1263"/>
    <cellStyle name="输出 4 4" xfId="1264"/>
    <cellStyle name="输出 5" xfId="1265"/>
    <cellStyle name="输出 5 2" xfId="1266"/>
    <cellStyle name="输出 5 3" xfId="1267"/>
    <cellStyle name="输出 6" xfId="1268"/>
    <cellStyle name="输出 7" xfId="1269"/>
    <cellStyle name="输出 8" xfId="1270"/>
    <cellStyle name="输入 2" xfId="1271"/>
    <cellStyle name="输入 2 2" xfId="1272"/>
    <cellStyle name="输入 2 2 2" xfId="1273"/>
    <cellStyle name="输入 2 3" xfId="1274"/>
    <cellStyle name="输入 2 4" xfId="1275"/>
    <cellStyle name="输入 3" xfId="1276"/>
    <cellStyle name="输入 3 2" xfId="1277"/>
    <cellStyle name="输入 3 2 2" xfId="1278"/>
    <cellStyle name="输入 3 3" xfId="1279"/>
    <cellStyle name="输入 3 4" xfId="1280"/>
    <cellStyle name="输入 4" xfId="1281"/>
    <cellStyle name="输入 4 2" xfId="1282"/>
    <cellStyle name="输入 4 2 2" xfId="1283"/>
    <cellStyle name="输入 4 3" xfId="1284"/>
    <cellStyle name="输入 4 4" xfId="1285"/>
    <cellStyle name="输入 5" xfId="1286"/>
    <cellStyle name="输入 5 2" xfId="1287"/>
    <cellStyle name="输入 5 3" xfId="1288"/>
    <cellStyle name="输入 6" xfId="1289"/>
    <cellStyle name="输入 7" xfId="1290"/>
    <cellStyle name="输入 8" xfId="1291"/>
    <cellStyle name="数量" xfId="1292"/>
    <cellStyle name="数量 2" xfId="1293"/>
    <cellStyle name="数量 2 2" xfId="1294"/>
    <cellStyle name="数量 2 2 2" xfId="1295"/>
    <cellStyle name="数量 2 3" xfId="1296"/>
    <cellStyle name="数量 3" xfId="1297"/>
    <cellStyle name="数量 3 2" xfId="1298"/>
    <cellStyle name="数量 4" xfId="1299"/>
    <cellStyle name="未定义" xfId="1300"/>
    <cellStyle name="样式 1" xfId="1301"/>
    <cellStyle name="昗弨_Pacific Region P&amp;L" xfId="1302"/>
    <cellStyle name="寘嬫愗傝 [0.00]_Region Orders (2)" xfId="1303"/>
    <cellStyle name="寘嬫愗傝_Region Orders (2)" xfId="1304"/>
    <cellStyle name="注释 2" xfId="1305"/>
    <cellStyle name="注释 2 2" xfId="1306"/>
    <cellStyle name="注释 2 2 2" xfId="1307"/>
    <cellStyle name="注释 2 3" xfId="1308"/>
    <cellStyle name="注释 2 4" xfId="1309"/>
    <cellStyle name="注释 3" xfId="1310"/>
    <cellStyle name="注释 3 2" xfId="1311"/>
    <cellStyle name="注释 3 2 2" xfId="1312"/>
    <cellStyle name="注释 3 3" xfId="1313"/>
    <cellStyle name="注释 3 4" xfId="1314"/>
    <cellStyle name="注释 4" xfId="1315"/>
    <cellStyle name="注释 4 2" xfId="1316"/>
    <cellStyle name="注释 4 2 2" xfId="1317"/>
    <cellStyle name="注释 4 3" xfId="1318"/>
    <cellStyle name="注释 4 4" xfId="1319"/>
    <cellStyle name="注释 5" xfId="1320"/>
    <cellStyle name="注释 5 2" xfId="1321"/>
    <cellStyle name="注释 5 3" xfId="1322"/>
    <cellStyle name="注释 6" xfId="1323"/>
    <cellStyle name="注释 7" xfId="1324"/>
    <cellStyle name="注释 8" xfId="1325"/>
  </cellStyles>
  <dxfs count="2">
    <dxf>
      <font>
        <color indexed="9"/>
      </font>
    </dxf>
    <dxf>
      <font>
        <b val="1"/>
        <i val="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4"/>
  <sheetViews>
    <sheetView showZeros="0" zoomScale="75" zoomScaleNormal="75" topLeftCell="B1" workbookViewId="0">
      <pane ySplit="3" topLeftCell="A15" activePane="bottomLeft" state="frozen"/>
      <selection/>
      <selection pane="bottomLeft" activeCell="H20" sqref="H20"/>
    </sheetView>
  </sheetViews>
  <sheetFormatPr defaultColWidth="9" defaultRowHeight="14.25" outlineLevelCol="4"/>
  <cols>
    <col min="1" max="1" width="14.5" style="87" customWidth="1"/>
    <col min="2" max="2" width="50.75" style="87" customWidth="1"/>
    <col min="3" max="5" width="20.625" style="87" customWidth="1"/>
    <col min="6" max="16384" width="9" style="173"/>
  </cols>
  <sheetData>
    <row r="1" ht="45" customHeight="1" spans="1:5">
      <c r="A1" s="88"/>
      <c r="B1" s="174" t="s">
        <v>0</v>
      </c>
      <c r="C1" s="175"/>
      <c r="D1" s="175"/>
      <c r="E1" s="176"/>
    </row>
    <row r="2" ht="18.95" customHeight="1" spans="2:5">
      <c r="B2" s="177"/>
      <c r="C2" s="178"/>
      <c r="D2" s="178"/>
      <c r="E2" s="179" t="s">
        <v>1</v>
      </c>
    </row>
    <row r="3" s="170" customFormat="1" ht="45" customHeight="1" spans="1:5">
      <c r="A3" s="180" t="s">
        <v>2</v>
      </c>
      <c r="B3" s="181" t="s">
        <v>3</v>
      </c>
      <c r="C3" s="95" t="s">
        <v>4</v>
      </c>
      <c r="D3" s="95" t="s">
        <v>5</v>
      </c>
      <c r="E3" s="182" t="s">
        <v>6</v>
      </c>
    </row>
    <row r="4" ht="32.1" customHeight="1" spans="1:5">
      <c r="A4" s="183" t="s">
        <v>7</v>
      </c>
      <c r="B4" s="184" t="s">
        <v>8</v>
      </c>
      <c r="C4" s="185">
        <f>SUM(C5:C19)</f>
        <v>3800</v>
      </c>
      <c r="D4" s="186">
        <f>D5+D6+D7+D8+D9+D10+D11+D12+D13+D14+D15+D16+D17+D18+D19</f>
        <v>4840</v>
      </c>
      <c r="E4" s="187">
        <f>(D4/C4)-1</f>
        <v>0.274</v>
      </c>
    </row>
    <row r="5" ht="21" customHeight="1" spans="1:5">
      <c r="A5" s="188" t="s">
        <v>9</v>
      </c>
      <c r="B5" s="189" t="s">
        <v>10</v>
      </c>
      <c r="C5" s="190">
        <v>2311</v>
      </c>
      <c r="D5" s="190" t="s">
        <v>11</v>
      </c>
      <c r="E5" s="187">
        <f>(D5/C5)-1</f>
        <v>0.216</v>
      </c>
    </row>
    <row r="6" ht="21" customHeight="1" spans="1:5">
      <c r="A6" s="188" t="s">
        <v>12</v>
      </c>
      <c r="B6" s="189" t="s">
        <v>13</v>
      </c>
      <c r="C6" s="190">
        <v>35</v>
      </c>
      <c r="D6" s="190" t="s">
        <v>14</v>
      </c>
      <c r="E6" s="187">
        <f t="shared" ref="E6:E16" si="0">(D6/C6)-1</f>
        <v>1.857</v>
      </c>
    </row>
    <row r="7" ht="21" customHeight="1" spans="1:5">
      <c r="A7" s="188" t="s">
        <v>15</v>
      </c>
      <c r="B7" s="189" t="s">
        <v>16</v>
      </c>
      <c r="C7" s="190">
        <v>5</v>
      </c>
      <c r="D7" s="190" t="s">
        <v>17</v>
      </c>
      <c r="E7" s="187">
        <f t="shared" si="0"/>
        <v>33</v>
      </c>
    </row>
    <row r="8" customFormat="1" ht="21" customHeight="1" spans="1:5">
      <c r="A8" s="191" t="s">
        <v>18</v>
      </c>
      <c r="B8" s="192" t="s">
        <v>19</v>
      </c>
      <c r="C8" s="190">
        <v>160</v>
      </c>
      <c r="D8" s="190" t="s">
        <v>20</v>
      </c>
      <c r="E8" s="187">
        <f t="shared" si="0"/>
        <v>0</v>
      </c>
    </row>
    <row r="9" ht="21" customHeight="1" spans="1:5">
      <c r="A9" s="188" t="s">
        <v>21</v>
      </c>
      <c r="B9" s="189" t="s">
        <v>22</v>
      </c>
      <c r="C9" s="190">
        <v>180</v>
      </c>
      <c r="D9" s="190" t="s">
        <v>23</v>
      </c>
      <c r="E9" s="187">
        <f t="shared" si="0"/>
        <v>0.056</v>
      </c>
    </row>
    <row r="10" customFormat="1" ht="21" customHeight="1" spans="1:5">
      <c r="A10" s="191" t="s">
        <v>24</v>
      </c>
      <c r="B10" s="192" t="s">
        <v>25</v>
      </c>
      <c r="C10" s="190">
        <v>209</v>
      </c>
      <c r="D10" s="190" t="s">
        <v>26</v>
      </c>
      <c r="E10" s="187">
        <f t="shared" si="0"/>
        <v>0.435</v>
      </c>
    </row>
    <row r="11" customFormat="1" ht="21" customHeight="1" spans="1:5">
      <c r="A11" s="191" t="s">
        <v>27</v>
      </c>
      <c r="B11" s="192" t="s">
        <v>28</v>
      </c>
      <c r="C11" s="190">
        <v>180</v>
      </c>
      <c r="D11" s="190" t="s">
        <v>29</v>
      </c>
      <c r="E11" s="187">
        <f t="shared" si="0"/>
        <v>-0.167</v>
      </c>
    </row>
    <row r="12" customFormat="1" ht="21" customHeight="1" spans="1:5">
      <c r="A12" s="191" t="s">
        <v>30</v>
      </c>
      <c r="B12" s="192" t="s">
        <v>31</v>
      </c>
      <c r="C12" s="190">
        <v>200</v>
      </c>
      <c r="D12" s="190" t="s">
        <v>32</v>
      </c>
      <c r="E12" s="187">
        <f t="shared" si="0"/>
        <v>0</v>
      </c>
    </row>
    <row r="13" customFormat="1" ht="21" customHeight="1" spans="1:5">
      <c r="A13" s="191" t="s">
        <v>33</v>
      </c>
      <c r="B13" s="192" t="s">
        <v>34</v>
      </c>
      <c r="C13" s="190">
        <v>200</v>
      </c>
      <c r="D13" s="190" t="s">
        <v>35</v>
      </c>
      <c r="E13" s="187">
        <f t="shared" si="0"/>
        <v>0.25</v>
      </c>
    </row>
    <row r="14" customFormat="1" ht="21" customHeight="1" spans="1:5">
      <c r="A14" s="191" t="s">
        <v>36</v>
      </c>
      <c r="B14" s="192" t="s">
        <v>37</v>
      </c>
      <c r="C14" s="76"/>
      <c r="D14" s="190" t="s">
        <v>38</v>
      </c>
      <c r="E14" s="187"/>
    </row>
    <row r="15" ht="21" customHeight="1" spans="1:5">
      <c r="A15" s="188" t="s">
        <v>39</v>
      </c>
      <c r="B15" s="189" t="s">
        <v>40</v>
      </c>
      <c r="C15" s="190">
        <v>100</v>
      </c>
      <c r="D15" s="190" t="s">
        <v>17</v>
      </c>
      <c r="E15" s="187">
        <f t="shared" si="0"/>
        <v>0.7</v>
      </c>
    </row>
    <row r="16" customFormat="1" ht="21" customHeight="1" spans="1:5">
      <c r="A16" s="191" t="s">
        <v>41</v>
      </c>
      <c r="B16" s="192" t="s">
        <v>42</v>
      </c>
      <c r="C16" s="190">
        <v>180</v>
      </c>
      <c r="D16" s="190" t="s">
        <v>26</v>
      </c>
      <c r="E16" s="187">
        <f t="shared" si="0"/>
        <v>0.667</v>
      </c>
    </row>
    <row r="17" customFormat="1" ht="21" customHeight="1" spans="1:5">
      <c r="A17" s="191" t="s">
        <v>43</v>
      </c>
      <c r="B17" s="192" t="s">
        <v>44</v>
      </c>
      <c r="C17" s="76"/>
      <c r="D17" s="190" t="s">
        <v>38</v>
      </c>
      <c r="E17" s="187"/>
    </row>
    <row r="18" customFormat="1" ht="21" customHeight="1" spans="1:5">
      <c r="A18" s="191" t="s">
        <v>45</v>
      </c>
      <c r="B18" s="192" t="s">
        <v>46</v>
      </c>
      <c r="C18" s="190">
        <v>40</v>
      </c>
      <c r="D18" s="190" t="s">
        <v>47</v>
      </c>
      <c r="E18" s="187">
        <f t="shared" ref="E18:E27" si="1">(D18/C18)-1</f>
        <v>0</v>
      </c>
    </row>
    <row r="19" customFormat="1" ht="21" customHeight="1" spans="1:5">
      <c r="A19" s="219" t="s">
        <v>48</v>
      </c>
      <c r="B19" s="192" t="s">
        <v>49</v>
      </c>
      <c r="C19" s="70"/>
      <c r="D19" s="190" t="s">
        <v>38</v>
      </c>
      <c r="E19" s="187"/>
    </row>
    <row r="20" ht="27.95" customHeight="1" spans="1:5">
      <c r="A20" s="99" t="s">
        <v>50</v>
      </c>
      <c r="B20" s="184" t="s">
        <v>51</v>
      </c>
      <c r="C20" s="185">
        <f>SUBTOTAL(9,C21:C28)</f>
        <v>1200</v>
      </c>
      <c r="D20" s="185">
        <f>D21+D22+D23+D24+D25+D26+D27+D28</f>
        <v>460</v>
      </c>
      <c r="E20" s="193"/>
    </row>
    <row r="21" ht="21" customHeight="1" spans="1:5">
      <c r="A21" s="194" t="s">
        <v>52</v>
      </c>
      <c r="B21" s="189" t="s">
        <v>53</v>
      </c>
      <c r="C21" s="190">
        <v>200</v>
      </c>
      <c r="D21" s="76" t="s">
        <v>14</v>
      </c>
      <c r="E21" s="187">
        <f t="shared" si="1"/>
        <v>-0.5</v>
      </c>
    </row>
    <row r="22" ht="21" customHeight="1" spans="1:5">
      <c r="A22" s="188" t="s">
        <v>54</v>
      </c>
      <c r="B22" s="195" t="s">
        <v>55</v>
      </c>
      <c r="C22" s="190">
        <v>0</v>
      </c>
      <c r="D22" s="76" t="s">
        <v>38</v>
      </c>
      <c r="E22" s="187"/>
    </row>
    <row r="23" ht="21" customHeight="1" spans="1:5">
      <c r="A23" s="188" t="s">
        <v>56</v>
      </c>
      <c r="B23" s="189" t="s">
        <v>57</v>
      </c>
      <c r="C23" s="190">
        <v>863</v>
      </c>
      <c r="D23" s="76">
        <v>140</v>
      </c>
      <c r="E23" s="187">
        <f t="shared" si="1"/>
        <v>-0.838</v>
      </c>
    </row>
    <row r="24" ht="21" customHeight="1" spans="1:5">
      <c r="A24" s="188" t="s">
        <v>58</v>
      </c>
      <c r="B24" s="189" t="s">
        <v>59</v>
      </c>
      <c r="C24" s="190">
        <v>0</v>
      </c>
      <c r="D24" s="76" t="s">
        <v>38</v>
      </c>
      <c r="E24" s="187"/>
    </row>
    <row r="25" ht="21" customHeight="1" spans="1:5">
      <c r="A25" s="188" t="s">
        <v>60</v>
      </c>
      <c r="B25" s="189" t="s">
        <v>61</v>
      </c>
      <c r="C25" s="190">
        <v>42</v>
      </c>
      <c r="D25" s="76" t="s">
        <v>14</v>
      </c>
      <c r="E25" s="187">
        <f t="shared" si="1"/>
        <v>1.381</v>
      </c>
    </row>
    <row r="26" customFormat="1" ht="21" customHeight="1" spans="1:5">
      <c r="A26" s="191" t="s">
        <v>62</v>
      </c>
      <c r="B26" s="192" t="s">
        <v>63</v>
      </c>
      <c r="C26" s="190">
        <v>0</v>
      </c>
      <c r="D26" s="76" t="s">
        <v>38</v>
      </c>
      <c r="E26" s="187"/>
    </row>
    <row r="27" ht="21" customHeight="1" spans="1:5">
      <c r="A27" s="188" t="s">
        <v>64</v>
      </c>
      <c r="B27" s="189" t="s">
        <v>65</v>
      </c>
      <c r="C27" s="190">
        <v>95</v>
      </c>
      <c r="D27" s="76" t="s">
        <v>66</v>
      </c>
      <c r="E27" s="187">
        <f t="shared" si="1"/>
        <v>-0.263</v>
      </c>
    </row>
    <row r="28" ht="21" customHeight="1" spans="1:5">
      <c r="A28" s="188" t="s">
        <v>67</v>
      </c>
      <c r="B28" s="189" t="s">
        <v>68</v>
      </c>
      <c r="C28" s="70"/>
      <c r="D28" s="76" t="s">
        <v>69</v>
      </c>
      <c r="E28" s="187"/>
    </row>
    <row r="29" ht="21" customHeight="1" spans="1:5">
      <c r="A29" s="188"/>
      <c r="B29" s="189"/>
      <c r="C29" s="196"/>
      <c r="D29" s="197"/>
      <c r="E29" s="187"/>
    </row>
    <row r="30" s="90" customFormat="1" ht="21" customHeight="1" spans="1:5">
      <c r="A30" s="198"/>
      <c r="B30" s="199" t="s">
        <v>70</v>
      </c>
      <c r="C30" s="185">
        <f>SUM(C4,C20)</f>
        <v>5000</v>
      </c>
      <c r="D30" s="185">
        <f>SUM(D4,D20)</f>
        <v>5300</v>
      </c>
      <c r="E30" s="193"/>
    </row>
    <row r="31" ht="21" customHeight="1" spans="1:5">
      <c r="A31" s="99">
        <v>105</v>
      </c>
      <c r="B31" s="200" t="s">
        <v>71</v>
      </c>
      <c r="C31" s="196"/>
      <c r="D31" s="157">
        <v>25543</v>
      </c>
      <c r="E31" s="201"/>
    </row>
    <row r="32" ht="21" customHeight="1" spans="1:5">
      <c r="A32" s="202">
        <v>110</v>
      </c>
      <c r="B32" s="203" t="s">
        <v>72</v>
      </c>
      <c r="C32" s="185">
        <f>SUM(C33:C39)</f>
        <v>21000</v>
      </c>
      <c r="D32" s="185">
        <f>SUM(D33:D39)</f>
        <v>2157</v>
      </c>
      <c r="E32" s="201"/>
    </row>
    <row r="33" ht="21" customHeight="1" spans="1:5">
      <c r="A33" s="104">
        <v>11001</v>
      </c>
      <c r="B33" s="204" t="s">
        <v>73</v>
      </c>
      <c r="C33" s="196"/>
      <c r="D33" s="197"/>
      <c r="E33" s="205"/>
    </row>
    <row r="34" ht="21" customHeight="1" spans="1:5">
      <c r="A34" s="104"/>
      <c r="B34" s="204" t="s">
        <v>74</v>
      </c>
      <c r="C34" s="70">
        <v>20394</v>
      </c>
      <c r="D34" s="197">
        <v>600</v>
      </c>
      <c r="E34" s="205"/>
    </row>
    <row r="35" ht="21" customHeight="1" spans="1:5">
      <c r="A35" s="104">
        <v>11006</v>
      </c>
      <c r="B35" s="204" t="s">
        <v>75</v>
      </c>
      <c r="C35" s="70"/>
      <c r="D35" s="197"/>
      <c r="E35" s="205"/>
    </row>
    <row r="36" ht="21" customHeight="1" spans="1:5">
      <c r="A36" s="104">
        <v>11008</v>
      </c>
      <c r="B36" s="204" t="s">
        <v>76</v>
      </c>
      <c r="C36" s="70">
        <v>297</v>
      </c>
      <c r="D36" s="197"/>
      <c r="E36" s="205"/>
    </row>
    <row r="37" ht="21" customHeight="1" spans="1:5">
      <c r="A37" s="104">
        <v>11009</v>
      </c>
      <c r="B37" s="204" t="s">
        <v>77</v>
      </c>
      <c r="C37" s="70">
        <v>151</v>
      </c>
      <c r="D37" s="197">
        <v>1000</v>
      </c>
      <c r="E37" s="205"/>
    </row>
    <row r="38" s="171" customFormat="1" ht="21" customHeight="1" spans="1:5">
      <c r="A38" s="206">
        <v>11013</v>
      </c>
      <c r="B38" s="207" t="s">
        <v>78</v>
      </c>
      <c r="C38" s="70"/>
      <c r="D38" s="208"/>
      <c r="E38" s="209"/>
    </row>
    <row r="39" s="172" customFormat="1" ht="21" customHeight="1" spans="1:5">
      <c r="A39" s="104">
        <v>11015</v>
      </c>
      <c r="B39" s="210" t="s">
        <v>79</v>
      </c>
      <c r="C39" s="70">
        <v>158</v>
      </c>
      <c r="D39" s="197">
        <v>557</v>
      </c>
      <c r="E39" s="211"/>
    </row>
    <row r="40" ht="21" customHeight="1" spans="1:5">
      <c r="A40" s="212"/>
      <c r="B40" s="213" t="s">
        <v>80</v>
      </c>
      <c r="C40" s="185">
        <f>SUM(C30,C31,C32)</f>
        <v>26000</v>
      </c>
      <c r="D40" s="185">
        <f>SUM(D30,D31,D32)</f>
        <v>33000</v>
      </c>
      <c r="E40" s="201"/>
    </row>
    <row r="41" ht="15" spans="2:5">
      <c r="B41" s="214"/>
      <c r="C41" s="215"/>
      <c r="D41" s="216"/>
      <c r="E41" s="217"/>
    </row>
    <row r="42" spans="4:4">
      <c r="D42" s="218"/>
    </row>
    <row r="43" spans="4:4">
      <c r="D43" s="218"/>
    </row>
    <row r="44" spans="4:4">
      <c r="D44" s="218"/>
    </row>
  </sheetData>
  <autoFilter xmlns:etc="http://www.wps.cn/officeDocument/2017/etCustomData" ref="A3:E40" etc:filterBottomFollowUsedRange="0">
    <extLst/>
  </autoFilter>
  <mergeCells count="1">
    <mergeCell ref="B1:E1"/>
  </mergeCells>
  <conditionalFormatting sqref="E2">
    <cfRule type="cellIs" dxfId="0" priority="44" stopIfTrue="1" operator="lessThanOrEqual">
      <formula>-1</formula>
    </cfRule>
  </conditionalFormatting>
  <conditionalFormatting sqref="C4">
    <cfRule type="expression" dxfId="1" priority="4" stopIfTrue="1">
      <formula>"len($A:$A)=3"</formula>
    </cfRule>
    <cfRule type="expression" dxfId="1" priority="5" stopIfTrue="1">
      <formula>"len($A:$A)=3"</formula>
    </cfRule>
  </conditionalFormatting>
  <conditionalFormatting sqref="D4">
    <cfRule type="expression" dxfId="1" priority="6" stopIfTrue="1">
      <formula>"len($A:$A)=3"</formula>
    </cfRule>
    <cfRule type="expression" dxfId="1" priority="7" stopIfTrue="1">
      <formula>"len($A:$A)=3"</formula>
    </cfRule>
  </conditionalFormatting>
  <conditionalFormatting sqref="D20">
    <cfRule type="expression" dxfId="1" priority="3" stopIfTrue="1">
      <formula>"len($A:$A)=3"</formula>
    </cfRule>
  </conditionalFormatting>
  <conditionalFormatting sqref="A31:B31">
    <cfRule type="expression" dxfId="1" priority="50" stopIfTrue="1">
      <formula>"len($A:$A)=3"</formula>
    </cfRule>
  </conditionalFormatting>
  <conditionalFormatting sqref="C31">
    <cfRule type="expression" dxfId="1" priority="12" stopIfTrue="1">
      <formula>"len($A:$A)=3"</formula>
    </cfRule>
    <cfRule type="expression" dxfId="1" priority="13" stopIfTrue="1">
      <formula>"len($A:$A)=3"</formula>
    </cfRule>
  </conditionalFormatting>
  <conditionalFormatting sqref="C33">
    <cfRule type="expression" dxfId="1" priority="48" stopIfTrue="1">
      <formula>"len($A:$A)=3"</formula>
    </cfRule>
  </conditionalFormatting>
  <conditionalFormatting sqref="B4:B6">
    <cfRule type="expression" dxfId="1" priority="43" stopIfTrue="1">
      <formula>"len($A:$A)=3"</formula>
    </cfRule>
  </conditionalFormatting>
  <conditionalFormatting sqref="B7:B8">
    <cfRule type="expression" dxfId="1" priority="42" stopIfTrue="1">
      <formula>"len($A:$A)=3"</formula>
    </cfRule>
  </conditionalFormatting>
  <conditionalFormatting sqref="B38:B39">
    <cfRule type="expression" dxfId="1" priority="18" stopIfTrue="1">
      <formula>"len($A:$A)=3"</formula>
    </cfRule>
    <cfRule type="expression" dxfId="1" priority="19" stopIfTrue="1">
      <formula>"len($A:$A)=3"</formula>
    </cfRule>
  </conditionalFormatting>
  <conditionalFormatting sqref="D21:D28">
    <cfRule type="expression" dxfId="1" priority="8" stopIfTrue="1">
      <formula>"len($A:$A)=3"</formula>
    </cfRule>
  </conditionalFormatting>
  <conditionalFormatting sqref="A4:B19 A20:C20 A21:B28">
    <cfRule type="expression" dxfId="1" priority="40" stopIfTrue="1">
      <formula>"len($A:$A)=3"</formula>
    </cfRule>
  </conditionalFormatting>
  <conditionalFormatting sqref="C14 C17">
    <cfRule type="expression" dxfId="1" priority="10" stopIfTrue="1">
      <formula>"len($A:$A)=3"</formula>
    </cfRule>
    <cfRule type="expression" dxfId="1" priority="11" stopIfTrue="1">
      <formula>"len($A:$A)=3"</formula>
    </cfRule>
  </conditionalFormatting>
  <conditionalFormatting sqref="A29:C29 B40:C58 D40:D44">
    <cfRule type="expression" dxfId="1" priority="51" stopIfTrue="1">
      <formula>"len($A:$A)=3"</formula>
    </cfRule>
  </conditionalFormatting>
  <conditionalFormatting sqref="B29:C29 B31 C32:C33 D32">
    <cfRule type="expression" dxfId="1" priority="63" stopIfTrue="1">
      <formula>"len($A:$A)=3"</formula>
    </cfRule>
  </conditionalFormatting>
  <conditionalFormatting sqref="A32:B32 A35:B35">
    <cfRule type="expression" dxfId="1" priority="23" stopIfTrue="1">
      <formula>"len($A:$A)=3"</formula>
    </cfRule>
  </conditionalFormatting>
  <conditionalFormatting sqref="B32:B34 B39">
    <cfRule type="expression" dxfId="1" priority="24" stopIfTrue="1">
      <formula>"len($A:$A)=3"</formula>
    </cfRule>
  </conditionalFormatting>
  <conditionalFormatting sqref="C32:C33 D32">
    <cfRule type="expression" dxfId="1" priority="49" stopIfTrue="1">
      <formula>"len($A:$A)=3"</formula>
    </cfRule>
  </conditionalFormatting>
  <conditionalFormatting sqref="A33:B34">
    <cfRule type="expression" dxfId="1" priority="22" stopIfTrue="1">
      <formula>"len($A:$A)=3"</formula>
    </cfRule>
  </conditionalFormatting>
  <conditionalFormatting sqref="C37:C38 C34:C35">
    <cfRule type="expression" dxfId="1" priority="1" stopIfTrue="1">
      <formula>"len($A:$A)=3"</formula>
    </cfRule>
    <cfRule type="expression" dxfId="1" priority="2" stopIfTrue="1">
      <formula>"len($A:$A)=3"</formula>
    </cfRule>
  </conditionalFormatting>
  <conditionalFormatting sqref="A36:B44">
    <cfRule type="expression" dxfId="1" priority="20" stopIfTrue="1">
      <formula>"len($A:$A)=3"</formula>
    </cfRule>
  </conditionalFormatting>
  <conditionalFormatting sqref="A38:B39">
    <cfRule type="expression" dxfId="1" priority="17" stopIfTrue="1">
      <formula>"len($A:$A)=3"</formula>
    </cfRule>
  </conditionalFormatting>
  <printOptions horizontalCentered="1"/>
  <pageMargins left="0.47244094488189" right="0.393700787401575" top="0.748031496062992" bottom="0.748031496062992" header="0.31496062992126" footer="0.31496062992126"/>
  <pageSetup paperSize="9" scale="75" orientation="portrait"/>
  <headerFooter alignWithMargins="0">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workbookViewId="0">
      <selection activeCell="A3" sqref="A3:D3"/>
    </sheetView>
  </sheetViews>
  <sheetFormatPr defaultColWidth="10" defaultRowHeight="13.5" outlineLevelCol="3"/>
  <cols>
    <col min="1" max="1" width="36" style="3" customWidth="1"/>
    <col min="2" max="4" width="15.625" style="3" customWidth="1"/>
    <col min="5" max="5" width="9.75" style="3" customWidth="1"/>
    <col min="6" max="16384" width="10" style="3"/>
  </cols>
  <sheetData>
    <row r="1" ht="21.95" customHeight="1"/>
    <row r="2" ht="14.25" customHeight="1" spans="1:1">
      <c r="A2" s="4"/>
    </row>
    <row r="3" ht="63" customHeight="1" spans="1:4">
      <c r="A3" s="5" t="s">
        <v>1287</v>
      </c>
      <c r="B3" s="6"/>
      <c r="C3" s="6"/>
      <c r="D3" s="6"/>
    </row>
    <row r="4" s="1" customFormat="1" ht="30" customHeight="1" spans="4:4">
      <c r="D4" s="7" t="s">
        <v>1234</v>
      </c>
    </row>
    <row r="5" s="1" customFormat="1" ht="24.95" customHeight="1" spans="1:4">
      <c r="A5" s="8" t="s">
        <v>1262</v>
      </c>
      <c r="B5" s="8" t="s">
        <v>1288</v>
      </c>
      <c r="C5" s="8" t="s">
        <v>1289</v>
      </c>
      <c r="D5" s="8" t="s">
        <v>1290</v>
      </c>
    </row>
    <row r="6" s="1" customFormat="1" ht="24.95" customHeight="1" spans="1:4">
      <c r="A6" s="9" t="s">
        <v>1291</v>
      </c>
      <c r="B6" s="10" t="s">
        <v>1292</v>
      </c>
      <c r="C6" s="11"/>
      <c r="D6" s="11"/>
    </row>
    <row r="7" s="1" customFormat="1" ht="24.95" customHeight="1" spans="1:4">
      <c r="A7" s="12" t="s">
        <v>1293</v>
      </c>
      <c r="B7" s="10" t="s">
        <v>1242</v>
      </c>
      <c r="C7" s="13" t="s">
        <v>1270</v>
      </c>
      <c r="D7" s="11"/>
    </row>
    <row r="8" s="1" customFormat="1" ht="24.95" customHeight="1" spans="1:4">
      <c r="A8" s="12" t="s">
        <v>1294</v>
      </c>
      <c r="B8" s="10" t="s">
        <v>1243</v>
      </c>
      <c r="C8" s="11">
        <v>0</v>
      </c>
      <c r="D8" s="11"/>
    </row>
    <row r="9" s="1" customFormat="1" ht="24.95" customHeight="1" spans="1:4">
      <c r="A9" s="12" t="s">
        <v>1295</v>
      </c>
      <c r="B9" s="10" t="s">
        <v>1296</v>
      </c>
      <c r="C9" s="11"/>
      <c r="D9" s="11"/>
    </row>
    <row r="10" s="1" customFormat="1" ht="24.95" customHeight="1" spans="1:4">
      <c r="A10" s="12" t="s">
        <v>1294</v>
      </c>
      <c r="B10" s="10" t="s">
        <v>1245</v>
      </c>
      <c r="C10" s="11"/>
      <c r="D10" s="11"/>
    </row>
    <row r="11" s="1" customFormat="1" ht="24.95" customHeight="1" spans="1:4">
      <c r="A11" s="9" t="s">
        <v>1297</v>
      </c>
      <c r="B11" s="10" t="s">
        <v>1298</v>
      </c>
      <c r="C11" s="11"/>
      <c r="D11" s="11"/>
    </row>
    <row r="12" s="1" customFormat="1" ht="24.95" customHeight="1" spans="1:4">
      <c r="A12" s="12" t="s">
        <v>1293</v>
      </c>
      <c r="B12" s="10" t="s">
        <v>1299</v>
      </c>
      <c r="C12" s="11"/>
      <c r="D12" s="11"/>
    </row>
    <row r="13" s="1" customFormat="1" ht="24.95" customHeight="1" spans="1:4">
      <c r="A13" s="12" t="s">
        <v>1295</v>
      </c>
      <c r="B13" s="10" t="s">
        <v>1300</v>
      </c>
      <c r="C13" s="11"/>
      <c r="D13" s="11"/>
    </row>
    <row r="14" s="1" customFormat="1" ht="24.95" customHeight="1" spans="1:4">
      <c r="A14" s="9" t="s">
        <v>1301</v>
      </c>
      <c r="B14" s="10" t="s">
        <v>1302</v>
      </c>
      <c r="C14" s="11"/>
      <c r="D14" s="14" t="s">
        <v>1303</v>
      </c>
    </row>
    <row r="15" s="1" customFormat="1" ht="24.95" customHeight="1" spans="1:4">
      <c r="A15" s="12" t="s">
        <v>1293</v>
      </c>
      <c r="B15" s="10" t="s">
        <v>1304</v>
      </c>
      <c r="C15" s="11"/>
      <c r="D15" s="14" t="s">
        <v>1305</v>
      </c>
    </row>
    <row r="16" s="1" customFormat="1" ht="24.95" customHeight="1" spans="1:4">
      <c r="A16" s="12" t="s">
        <v>1295</v>
      </c>
      <c r="B16" s="10" t="s">
        <v>1306</v>
      </c>
      <c r="C16" s="11"/>
      <c r="D16" s="14" t="s">
        <v>1307</v>
      </c>
    </row>
    <row r="17" s="1" customFormat="1" ht="24.95" customHeight="1" spans="1:4">
      <c r="A17" s="9" t="s">
        <v>1308</v>
      </c>
      <c r="B17" s="10" t="s">
        <v>1309</v>
      </c>
      <c r="C17" s="11"/>
      <c r="D17" s="11"/>
    </row>
    <row r="18" s="1" customFormat="1" ht="24.95" customHeight="1" spans="1:4">
      <c r="A18" s="12" t="s">
        <v>1293</v>
      </c>
      <c r="B18" s="10" t="s">
        <v>1310</v>
      </c>
      <c r="C18" s="11">
        <v>0.2</v>
      </c>
      <c r="D18" s="11"/>
    </row>
    <row r="19" s="1" customFormat="1" ht="24.95" customHeight="1" spans="1:4">
      <c r="A19" s="12" t="s">
        <v>1311</v>
      </c>
      <c r="B19" s="10"/>
      <c r="C19" s="11">
        <v>0.2</v>
      </c>
      <c r="D19" s="11"/>
    </row>
    <row r="20" s="1" customFormat="1" ht="24.95" customHeight="1" spans="1:4">
      <c r="A20" s="12" t="s">
        <v>1312</v>
      </c>
      <c r="B20" s="10" t="s">
        <v>1313</v>
      </c>
      <c r="C20" s="11"/>
      <c r="D20" s="11"/>
    </row>
    <row r="21" s="1" customFormat="1" ht="24.95" customHeight="1" spans="1:4">
      <c r="A21" s="12" t="s">
        <v>1295</v>
      </c>
      <c r="B21" s="10" t="s">
        <v>1314</v>
      </c>
      <c r="C21" s="11"/>
      <c r="D21" s="11"/>
    </row>
    <row r="22" s="1" customFormat="1" ht="24.95" customHeight="1" spans="1:4">
      <c r="A22" s="12" t="s">
        <v>1311</v>
      </c>
      <c r="B22" s="10"/>
      <c r="C22" s="11"/>
      <c r="D22" s="11"/>
    </row>
    <row r="23" s="1" customFormat="1" ht="24.95" customHeight="1" spans="1:4">
      <c r="A23" s="12" t="s">
        <v>1315</v>
      </c>
      <c r="B23" s="10" t="s">
        <v>1316</v>
      </c>
      <c r="C23" s="11"/>
      <c r="D23" s="11"/>
    </row>
    <row r="24" s="1" customFormat="1" ht="24.95" customHeight="1" spans="1:4">
      <c r="A24" s="9" t="s">
        <v>1317</v>
      </c>
      <c r="B24" s="10" t="s">
        <v>1318</v>
      </c>
      <c r="C24" s="11"/>
      <c r="D24" s="15" t="s">
        <v>1303</v>
      </c>
    </row>
    <row r="25" s="1" customFormat="1" ht="24.95" customHeight="1" spans="1:4">
      <c r="A25" s="12" t="s">
        <v>1293</v>
      </c>
      <c r="B25" s="10" t="s">
        <v>1319</v>
      </c>
      <c r="C25" s="11"/>
      <c r="D25" s="15" t="s">
        <v>1305</v>
      </c>
    </row>
    <row r="26" s="1" customFormat="1" ht="24.95" customHeight="1" spans="1:4">
      <c r="A26" s="12" t="s">
        <v>1295</v>
      </c>
      <c r="B26" s="10" t="s">
        <v>1320</v>
      </c>
      <c r="C26" s="11"/>
      <c r="D26" s="15" t="s">
        <v>1307</v>
      </c>
    </row>
    <row r="27" s="2" customFormat="1" ht="69.95" customHeight="1" spans="1:4">
      <c r="A27" s="16" t="s">
        <v>1321</v>
      </c>
      <c r="B27" s="16"/>
      <c r="C27" s="16"/>
      <c r="D27" s="16"/>
    </row>
    <row r="28" ht="24.95" customHeight="1" spans="1:4">
      <c r="A28" s="17"/>
      <c r="B28" s="17"/>
      <c r="C28" s="17"/>
      <c r="D28" s="17"/>
    </row>
  </sheetData>
  <mergeCells count="3">
    <mergeCell ref="A3:D3"/>
    <mergeCell ref="A27:D27"/>
    <mergeCell ref="A28:D28"/>
  </mergeCells>
  <printOptions horizontalCentered="1"/>
  <pageMargins left="0.707638888888889" right="0.707638888888889" top="0.393055555555556" bottom="0.751388888888889" header="0.30625" footer="0.30625"/>
  <pageSetup paperSize="9" fitToHeight="200" orientation="portrait"/>
  <headerFooter>
    <oddFooter>&amp;C&amp;16-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349"/>
  <sheetViews>
    <sheetView showGridLines="0" showZeros="0" view="pageBreakPreview" zoomScaleNormal="100" workbookViewId="0">
      <pane xSplit="1" ySplit="3" topLeftCell="B327" activePane="bottomRight" state="frozen"/>
      <selection/>
      <selection pane="topRight"/>
      <selection pane="bottomLeft"/>
      <selection pane="bottomRight" activeCell="A334" sqref="$A334:$XFD334"/>
    </sheetView>
  </sheetViews>
  <sheetFormatPr defaultColWidth="9" defaultRowHeight="14.25" outlineLevelCol="4"/>
  <cols>
    <col min="1" max="1" width="19.125" style="85" customWidth="1"/>
    <col min="2" max="2" width="50.625" style="85" customWidth="1"/>
    <col min="3" max="4" width="20.625" style="85" customWidth="1"/>
    <col min="5" max="5" width="20.625" style="86" customWidth="1"/>
    <col min="6" max="16384" width="9" style="85"/>
  </cols>
  <sheetData>
    <row r="1" s="139" customFormat="1" ht="45" customHeight="1" spans="2:5">
      <c r="B1" s="141" t="s">
        <v>81</v>
      </c>
      <c r="C1" s="141"/>
      <c r="D1" s="141"/>
      <c r="E1" s="141"/>
    </row>
    <row r="2" s="139" customFormat="1" ht="20.1" customHeight="1" spans="1:5">
      <c r="A2" s="142"/>
      <c r="B2" s="143"/>
      <c r="C2" s="144"/>
      <c r="D2" s="145"/>
      <c r="E2" s="145" t="s">
        <v>1</v>
      </c>
    </row>
    <row r="3" s="140" customFormat="1" ht="45" customHeight="1" spans="1:5">
      <c r="A3" s="146" t="s">
        <v>2</v>
      </c>
      <c r="B3" s="147" t="s">
        <v>3</v>
      </c>
      <c r="C3" s="146" t="s">
        <v>4</v>
      </c>
      <c r="D3" s="146" t="s">
        <v>5</v>
      </c>
      <c r="E3" s="146" t="s">
        <v>6</v>
      </c>
    </row>
    <row r="4" ht="36" customHeight="1" spans="1:5">
      <c r="A4" s="148" t="s">
        <v>82</v>
      </c>
      <c r="B4" s="49" t="s">
        <v>83</v>
      </c>
      <c r="C4" s="50">
        <f>SUM(C5:C7,C18:C20,C31,C44:C45,C58:C60,C71:C76,C83,C84:C91)</f>
        <v>2450</v>
      </c>
      <c r="D4" s="50">
        <f>SUM(D5:D7,D18:D20,D31,D44:D45,D58:D60,D71:D76,D83,D84:D91)</f>
        <v>2452</v>
      </c>
      <c r="E4" s="51">
        <f t="shared" ref="E4:E9" si="0">(D4/C4)-1</f>
        <v>0.001</v>
      </c>
    </row>
    <row r="5" ht="36" hidden="1" customHeight="1" spans="1:5">
      <c r="A5" s="148" t="s">
        <v>84</v>
      </c>
      <c r="B5" s="49" t="s">
        <v>85</v>
      </c>
      <c r="C5" s="50"/>
      <c r="D5" s="50"/>
      <c r="E5" s="51"/>
    </row>
    <row r="6" ht="36" hidden="1" customHeight="1" spans="1:5">
      <c r="A6" s="148" t="s">
        <v>86</v>
      </c>
      <c r="B6" s="49" t="s">
        <v>87</v>
      </c>
      <c r="C6" s="50"/>
      <c r="D6" s="50"/>
      <c r="E6" s="51"/>
    </row>
    <row r="7" ht="36" customHeight="1" spans="1:5">
      <c r="A7" s="148" t="s">
        <v>88</v>
      </c>
      <c r="B7" s="49" t="s">
        <v>89</v>
      </c>
      <c r="C7" s="149">
        <f>SUM(C8:C17)</f>
        <v>2415</v>
      </c>
      <c r="D7" s="149">
        <f>SUM(D8:D17)</f>
        <v>2422</v>
      </c>
      <c r="E7" s="51">
        <f t="shared" si="0"/>
        <v>0.003</v>
      </c>
    </row>
    <row r="8" ht="36" customHeight="1" spans="1:5">
      <c r="A8" s="150" t="s">
        <v>90</v>
      </c>
      <c r="B8" s="53" t="s">
        <v>91</v>
      </c>
      <c r="C8" s="149">
        <v>480</v>
      </c>
      <c r="D8" s="149">
        <v>588</v>
      </c>
      <c r="E8" s="51">
        <f t="shared" si="0"/>
        <v>0.225</v>
      </c>
    </row>
    <row r="9" ht="36" customHeight="1" spans="1:5">
      <c r="A9" s="150" t="s">
        <v>92</v>
      </c>
      <c r="B9" s="53" t="s">
        <v>93</v>
      </c>
      <c r="C9" s="149">
        <v>1487</v>
      </c>
      <c r="D9" s="149">
        <v>1193</v>
      </c>
      <c r="E9" s="51">
        <f t="shared" si="0"/>
        <v>-0.198</v>
      </c>
    </row>
    <row r="10" ht="36" customHeight="1" spans="1:5">
      <c r="A10" s="150" t="s">
        <v>94</v>
      </c>
      <c r="B10" s="53" t="s">
        <v>95</v>
      </c>
      <c r="C10" s="149"/>
      <c r="D10" s="149"/>
      <c r="E10" s="55"/>
    </row>
    <row r="11" ht="36" customHeight="1" spans="1:5">
      <c r="A11" s="150" t="s">
        <v>96</v>
      </c>
      <c r="B11" s="53" t="s">
        <v>97</v>
      </c>
      <c r="C11" s="149"/>
      <c r="D11" s="149"/>
      <c r="E11" s="55"/>
    </row>
    <row r="12" ht="36" customHeight="1" spans="1:5">
      <c r="A12" s="150" t="s">
        <v>98</v>
      </c>
      <c r="B12" s="53" t="s">
        <v>99</v>
      </c>
      <c r="C12" s="149">
        <v>16</v>
      </c>
      <c r="D12" s="149">
        <v>60</v>
      </c>
      <c r="E12" s="51">
        <f t="shared" ref="E12:E17" si="1">(D12/C12)-1</f>
        <v>2.75</v>
      </c>
    </row>
    <row r="13" ht="36" customHeight="1" spans="1:5">
      <c r="A13" s="150" t="s">
        <v>100</v>
      </c>
      <c r="B13" s="53" t="s">
        <v>101</v>
      </c>
      <c r="C13" s="149"/>
      <c r="D13" s="149"/>
      <c r="E13" s="55" t="str">
        <f>IF(C13&gt;0,D13/C13-1,IF(C13&lt;0,-(D13/C13-1),""))</f>
        <v/>
      </c>
    </row>
    <row r="14" ht="36" customHeight="1" spans="1:5">
      <c r="A14" s="150" t="s">
        <v>102</v>
      </c>
      <c r="B14" s="53" t="s">
        <v>103</v>
      </c>
      <c r="C14" s="149"/>
      <c r="D14" s="149"/>
      <c r="E14" s="55"/>
    </row>
    <row r="15" ht="36" customHeight="1" spans="1:5">
      <c r="A15" s="150" t="s">
        <v>104</v>
      </c>
      <c r="B15" s="53" t="s">
        <v>105</v>
      </c>
      <c r="C15" s="149"/>
      <c r="D15" s="149"/>
      <c r="E15" s="55"/>
    </row>
    <row r="16" ht="36" customHeight="1" spans="1:5">
      <c r="A16" s="150" t="s">
        <v>106</v>
      </c>
      <c r="B16" s="53" t="s">
        <v>107</v>
      </c>
      <c r="C16" s="149">
        <v>404</v>
      </c>
      <c r="D16" s="149">
        <v>581</v>
      </c>
      <c r="E16" s="51">
        <f t="shared" si="1"/>
        <v>0.438</v>
      </c>
    </row>
    <row r="17" ht="36" customHeight="1" spans="1:5">
      <c r="A17" s="151" t="s">
        <v>108</v>
      </c>
      <c r="B17" s="53" t="s">
        <v>109</v>
      </c>
      <c r="C17" s="149">
        <v>28</v>
      </c>
      <c r="D17" s="54"/>
      <c r="E17" s="51">
        <f t="shared" si="1"/>
        <v>-1</v>
      </c>
    </row>
    <row r="18" ht="36" hidden="1" customHeight="1" spans="1:5">
      <c r="A18" s="148" t="s">
        <v>110</v>
      </c>
      <c r="B18" s="49" t="s">
        <v>111</v>
      </c>
      <c r="C18" s="50"/>
      <c r="D18" s="50"/>
      <c r="E18" s="51"/>
    </row>
    <row r="19" ht="36" hidden="1" customHeight="1" spans="1:5">
      <c r="A19" s="148" t="s">
        <v>112</v>
      </c>
      <c r="B19" s="49" t="s">
        <v>113</v>
      </c>
      <c r="C19" s="50"/>
      <c r="D19" s="50"/>
      <c r="E19" s="51"/>
    </row>
    <row r="20" ht="36" customHeight="1" spans="1:5">
      <c r="A20" s="148" t="s">
        <v>114</v>
      </c>
      <c r="B20" s="49" t="s">
        <v>115</v>
      </c>
      <c r="C20" s="149">
        <f>SUM(C21:C30)</f>
        <v>9</v>
      </c>
      <c r="D20" s="149">
        <f>SUM(D21:D30)</f>
        <v>30</v>
      </c>
      <c r="E20" s="51">
        <f>(D20/C20)-1</f>
        <v>2.333</v>
      </c>
    </row>
    <row r="21" ht="36" customHeight="1" spans="1:5">
      <c r="A21" s="150" t="s">
        <v>116</v>
      </c>
      <c r="B21" s="53" t="s">
        <v>91</v>
      </c>
      <c r="C21" s="149"/>
      <c r="D21" s="149"/>
      <c r="E21" s="55"/>
    </row>
    <row r="22" ht="36" customHeight="1" spans="1:5">
      <c r="A22" s="150" t="s">
        <v>117</v>
      </c>
      <c r="B22" s="53" t="s">
        <v>93</v>
      </c>
      <c r="C22" s="149"/>
      <c r="D22" s="149"/>
      <c r="E22" s="55"/>
    </row>
    <row r="23" ht="36" customHeight="1" spans="1:5">
      <c r="A23" s="150" t="s">
        <v>118</v>
      </c>
      <c r="B23" s="53" t="s">
        <v>95</v>
      </c>
      <c r="C23" s="149"/>
      <c r="D23" s="149"/>
      <c r="E23" s="55"/>
    </row>
    <row r="24" ht="36" customHeight="1" spans="1:5">
      <c r="A24" s="150" t="s">
        <v>119</v>
      </c>
      <c r="B24" s="53" t="s">
        <v>120</v>
      </c>
      <c r="C24" s="149"/>
      <c r="D24" s="149"/>
      <c r="E24" s="55"/>
    </row>
    <row r="25" ht="36" customHeight="1" spans="1:5">
      <c r="A25" s="150" t="s">
        <v>121</v>
      </c>
      <c r="B25" s="53" t="s">
        <v>122</v>
      </c>
      <c r="C25" s="149">
        <v>9</v>
      </c>
      <c r="D25" s="149">
        <v>30</v>
      </c>
      <c r="E25" s="51">
        <f>(D25/C25)-1</f>
        <v>2.333</v>
      </c>
    </row>
    <row r="26" ht="36" hidden="1" customHeight="1" spans="1:5">
      <c r="A26" s="150" t="s">
        <v>123</v>
      </c>
      <c r="B26" s="53" t="s">
        <v>124</v>
      </c>
      <c r="C26" s="54"/>
      <c r="D26" s="54"/>
      <c r="E26" s="55"/>
    </row>
    <row r="27" ht="36" hidden="1" customHeight="1" spans="1:5">
      <c r="A27" s="150" t="s">
        <v>125</v>
      </c>
      <c r="B27" s="53" t="s">
        <v>126</v>
      </c>
      <c r="C27" s="54"/>
      <c r="D27" s="54"/>
      <c r="E27" s="55"/>
    </row>
    <row r="28" ht="36" hidden="1" customHeight="1" spans="1:5">
      <c r="A28" s="150" t="s">
        <v>127</v>
      </c>
      <c r="B28" s="53" t="s">
        <v>128</v>
      </c>
      <c r="C28" s="54"/>
      <c r="D28" s="54"/>
      <c r="E28" s="55"/>
    </row>
    <row r="29" ht="36" hidden="1" customHeight="1" spans="1:5">
      <c r="A29" s="150" t="s">
        <v>129</v>
      </c>
      <c r="B29" s="53" t="s">
        <v>107</v>
      </c>
      <c r="C29" s="54"/>
      <c r="D29" s="54"/>
      <c r="E29" s="55"/>
    </row>
    <row r="30" ht="36" hidden="1" customHeight="1" spans="1:5">
      <c r="A30" s="150" t="s">
        <v>130</v>
      </c>
      <c r="B30" s="53" t="s">
        <v>131</v>
      </c>
      <c r="C30" s="54"/>
      <c r="D30" s="54"/>
      <c r="E30" s="55"/>
    </row>
    <row r="31" ht="36" hidden="1" customHeight="1" spans="1:5">
      <c r="A31" s="148" t="s">
        <v>132</v>
      </c>
      <c r="B31" s="49" t="s">
        <v>133</v>
      </c>
      <c r="C31" s="50"/>
      <c r="D31" s="50"/>
      <c r="E31" s="51"/>
    </row>
    <row r="32" ht="36" hidden="1" customHeight="1" spans="1:5">
      <c r="A32" s="150" t="s">
        <v>134</v>
      </c>
      <c r="B32" s="53" t="s">
        <v>91</v>
      </c>
      <c r="C32" s="54"/>
      <c r="D32" s="54"/>
      <c r="E32" s="55"/>
    </row>
    <row r="33" ht="36" hidden="1" customHeight="1" spans="1:5">
      <c r="A33" s="150" t="s">
        <v>135</v>
      </c>
      <c r="B33" s="53" t="s">
        <v>93</v>
      </c>
      <c r="C33" s="54">
        <v>0</v>
      </c>
      <c r="D33" s="54">
        <v>0</v>
      </c>
      <c r="E33" s="55" t="str">
        <f>IF(C33&gt;0,D33/C33-1,IF(C33&lt;0,-(D33/C33-1),""))</f>
        <v/>
      </c>
    </row>
    <row r="34" ht="36" hidden="1" customHeight="1" spans="1:5">
      <c r="A34" s="150" t="s">
        <v>136</v>
      </c>
      <c r="B34" s="53" t="s">
        <v>95</v>
      </c>
      <c r="C34" s="54">
        <v>0</v>
      </c>
      <c r="D34" s="54">
        <v>0</v>
      </c>
      <c r="E34" s="55" t="str">
        <f>IF(C34&gt;0,D34/C34-1,IF(C34&lt;0,-(D34/C34-1),""))</f>
        <v/>
      </c>
    </row>
    <row r="35" ht="36" hidden="1" customHeight="1" spans="1:5">
      <c r="A35" s="150" t="s">
        <v>137</v>
      </c>
      <c r="B35" s="53" t="s">
        <v>138</v>
      </c>
      <c r="C35" s="54">
        <v>0</v>
      </c>
      <c r="D35" s="54">
        <v>0</v>
      </c>
      <c r="E35" s="55" t="str">
        <f>IF(C35&gt;0,D35/C35-1,IF(C35&lt;0,-(D35/C35-1),""))</f>
        <v/>
      </c>
    </row>
    <row r="36" ht="36" hidden="1" customHeight="1" spans="1:5">
      <c r="A36" s="150" t="s">
        <v>139</v>
      </c>
      <c r="B36" s="53" t="s">
        <v>140</v>
      </c>
      <c r="C36" s="54">
        <v>0</v>
      </c>
      <c r="D36" s="54">
        <v>0</v>
      </c>
      <c r="E36" s="55" t="str">
        <f>IF(C36&gt;0,D36/C36-1,IF(C36&lt;0,-(D36/C36-1),""))</f>
        <v/>
      </c>
    </row>
    <row r="37" ht="36" hidden="1" customHeight="1" spans="1:5">
      <c r="A37" s="150" t="s">
        <v>141</v>
      </c>
      <c r="B37" s="53" t="s">
        <v>142</v>
      </c>
      <c r="C37" s="54"/>
      <c r="D37" s="54"/>
      <c r="E37" s="55"/>
    </row>
    <row r="38" ht="36" hidden="1" customHeight="1" spans="1:5">
      <c r="A38" s="150" t="s">
        <v>143</v>
      </c>
      <c r="B38" s="53" t="s">
        <v>144</v>
      </c>
      <c r="C38" s="54">
        <v>0</v>
      </c>
      <c r="D38" s="54">
        <v>0</v>
      </c>
      <c r="E38" s="55" t="str">
        <f>IF(C38&gt;0,D38/C38-1,IF(C38&lt;0,-(D38/C38-1),""))</f>
        <v/>
      </c>
    </row>
    <row r="39" ht="36" hidden="1" customHeight="1" spans="1:5">
      <c r="A39" s="150" t="s">
        <v>145</v>
      </c>
      <c r="B39" s="53" t="s">
        <v>146</v>
      </c>
      <c r="C39" s="54">
        <v>0</v>
      </c>
      <c r="D39" s="54">
        <v>0</v>
      </c>
      <c r="E39" s="55" t="str">
        <f>IF(C39&gt;0,D39/C39-1,IF(C39&lt;0,-(D39/C39-1),""))</f>
        <v/>
      </c>
    </row>
    <row r="40" ht="36" hidden="1" customHeight="1" spans="1:5">
      <c r="A40" s="150" t="s">
        <v>147</v>
      </c>
      <c r="B40" s="53" t="s">
        <v>126</v>
      </c>
      <c r="C40" s="54">
        <v>0</v>
      </c>
      <c r="D40" s="54">
        <v>0</v>
      </c>
      <c r="E40" s="55" t="str">
        <f>IF(C40&gt;0,D40/C40-1,IF(C40&lt;0,-(D40/C40-1),""))</f>
        <v/>
      </c>
    </row>
    <row r="41" ht="36" hidden="1" customHeight="1" spans="1:5">
      <c r="A41" s="152">
        <v>2010710</v>
      </c>
      <c r="B41" s="53" t="s">
        <v>148</v>
      </c>
      <c r="C41" s="54">
        <v>0</v>
      </c>
      <c r="D41" s="54">
        <v>0</v>
      </c>
      <c r="E41" s="55" t="str">
        <f>IF(C41&gt;0,D41/C41-1,IF(C41&lt;0,-(D41/C41-1),""))</f>
        <v/>
      </c>
    </row>
    <row r="42" ht="36" hidden="1" customHeight="1" spans="1:5">
      <c r="A42" s="150" t="s">
        <v>149</v>
      </c>
      <c r="B42" s="53" t="s">
        <v>107</v>
      </c>
      <c r="C42" s="54"/>
      <c r="D42" s="54"/>
      <c r="E42" s="55"/>
    </row>
    <row r="43" ht="36" hidden="1" customHeight="1" spans="1:5">
      <c r="A43" s="150" t="s">
        <v>150</v>
      </c>
      <c r="B43" s="53" t="s">
        <v>151</v>
      </c>
      <c r="C43" s="54">
        <v>0</v>
      </c>
      <c r="D43" s="54">
        <v>0</v>
      </c>
      <c r="E43" s="55" t="str">
        <f>IF(C43&gt;0,D43/C43-1,IF(C43&lt;0,-(D43/C43-1),""))</f>
        <v/>
      </c>
    </row>
    <row r="44" ht="36" hidden="1" customHeight="1" spans="1:5">
      <c r="A44" s="148" t="s">
        <v>152</v>
      </c>
      <c r="B44" s="49" t="s">
        <v>153</v>
      </c>
      <c r="C44" s="50"/>
      <c r="D44" s="50"/>
      <c r="E44" s="51"/>
    </row>
    <row r="45" ht="36" hidden="1" customHeight="1" spans="1:5">
      <c r="A45" s="148" t="s">
        <v>154</v>
      </c>
      <c r="B45" s="49" t="s">
        <v>155</v>
      </c>
      <c r="C45" s="50"/>
      <c r="D45" s="50"/>
      <c r="E45" s="51"/>
    </row>
    <row r="46" ht="36" hidden="1" customHeight="1" spans="1:5">
      <c r="A46" s="150" t="s">
        <v>156</v>
      </c>
      <c r="B46" s="53" t="s">
        <v>91</v>
      </c>
      <c r="C46" s="54">
        <v>0</v>
      </c>
      <c r="D46" s="54">
        <v>0</v>
      </c>
      <c r="E46" s="55" t="str">
        <f>IF(C46&gt;0,D46/C46-1,IF(C46&lt;0,-(D46/C46-1),""))</f>
        <v/>
      </c>
    </row>
    <row r="47" ht="36" hidden="1" customHeight="1" spans="1:5">
      <c r="A47" s="150" t="s">
        <v>157</v>
      </c>
      <c r="B47" s="53" t="s">
        <v>93</v>
      </c>
      <c r="C47" s="54">
        <v>0</v>
      </c>
      <c r="D47" s="54">
        <v>0</v>
      </c>
      <c r="E47" s="55" t="str">
        <f>IF(C47&gt;0,D47/C47-1,IF(C47&lt;0,-(D47/C47-1),""))</f>
        <v/>
      </c>
    </row>
    <row r="48" ht="36" hidden="1" customHeight="1" spans="1:5">
      <c r="A48" s="150" t="s">
        <v>158</v>
      </c>
      <c r="B48" s="53" t="s">
        <v>95</v>
      </c>
      <c r="C48" s="54">
        <v>0</v>
      </c>
      <c r="D48" s="54">
        <v>0</v>
      </c>
      <c r="E48" s="55" t="str">
        <f>IF(C48&gt;0,D48/C48-1,IF(C48&lt;0,-(D48/C48-1),""))</f>
        <v/>
      </c>
    </row>
    <row r="49" ht="36" hidden="1" customHeight="1" spans="1:5">
      <c r="A49" s="150" t="s">
        <v>159</v>
      </c>
      <c r="B49" s="53" t="s">
        <v>160</v>
      </c>
      <c r="C49" s="54"/>
      <c r="D49" s="54"/>
      <c r="E49" s="55"/>
    </row>
    <row r="50" ht="36" hidden="1" customHeight="1" spans="1:5">
      <c r="A50" s="150" t="s">
        <v>161</v>
      </c>
      <c r="B50" s="53" t="s">
        <v>162</v>
      </c>
      <c r="C50" s="54">
        <v>0</v>
      </c>
      <c r="D50" s="54">
        <v>0</v>
      </c>
      <c r="E50" s="55" t="str">
        <f t="shared" ref="E50:E56" si="2">IF(C50&gt;0,D50/C50-1,IF(C50&lt;0,-(D50/C50-1),""))</f>
        <v/>
      </c>
    </row>
    <row r="51" ht="36" hidden="1" customHeight="1" spans="1:5">
      <c r="A51" s="150" t="s">
        <v>163</v>
      </c>
      <c r="B51" s="53" t="s">
        <v>126</v>
      </c>
      <c r="C51" s="54">
        <v>0</v>
      </c>
      <c r="D51" s="54">
        <v>0</v>
      </c>
      <c r="E51" s="55" t="str">
        <f t="shared" si="2"/>
        <v/>
      </c>
    </row>
    <row r="52" ht="36" hidden="1" customHeight="1" spans="1:5">
      <c r="A52" s="150" t="s">
        <v>164</v>
      </c>
      <c r="B52" s="53" t="s">
        <v>165</v>
      </c>
      <c r="C52" s="54">
        <v>0</v>
      </c>
      <c r="D52" s="54">
        <v>0</v>
      </c>
      <c r="E52" s="55" t="str">
        <f t="shared" si="2"/>
        <v/>
      </c>
    </row>
    <row r="53" ht="36" hidden="1" customHeight="1" spans="1:5">
      <c r="A53" s="150" t="s">
        <v>166</v>
      </c>
      <c r="B53" s="53" t="s">
        <v>167</v>
      </c>
      <c r="C53" s="54">
        <v>0</v>
      </c>
      <c r="D53" s="54">
        <v>0</v>
      </c>
      <c r="E53" s="55" t="str">
        <f t="shared" si="2"/>
        <v/>
      </c>
    </row>
    <row r="54" ht="36" hidden="1" customHeight="1" spans="1:5">
      <c r="A54" s="150" t="s">
        <v>168</v>
      </c>
      <c r="B54" s="53" t="s">
        <v>169</v>
      </c>
      <c r="C54" s="54">
        <v>0</v>
      </c>
      <c r="D54" s="54">
        <v>0</v>
      </c>
      <c r="E54" s="55" t="str">
        <f t="shared" si="2"/>
        <v/>
      </c>
    </row>
    <row r="55" ht="36" hidden="1" customHeight="1" spans="1:5">
      <c r="A55" s="150" t="s">
        <v>170</v>
      </c>
      <c r="B55" s="53" t="s">
        <v>171</v>
      </c>
      <c r="C55" s="54">
        <v>0</v>
      </c>
      <c r="D55" s="54">
        <v>0</v>
      </c>
      <c r="E55" s="55" t="str">
        <f t="shared" si="2"/>
        <v/>
      </c>
    </row>
    <row r="56" ht="36" hidden="1" customHeight="1" spans="1:5">
      <c r="A56" s="150" t="s">
        <v>172</v>
      </c>
      <c r="B56" s="53" t="s">
        <v>107</v>
      </c>
      <c r="C56" s="54">
        <v>0</v>
      </c>
      <c r="D56" s="54">
        <v>0</v>
      </c>
      <c r="E56" s="55" t="str">
        <f t="shared" si="2"/>
        <v/>
      </c>
    </row>
    <row r="57" ht="36" hidden="1" customHeight="1" spans="1:5">
      <c r="A57" s="150" t="s">
        <v>173</v>
      </c>
      <c r="B57" s="53" t="s">
        <v>174</v>
      </c>
      <c r="C57" s="54"/>
      <c r="D57" s="54"/>
      <c r="E57" s="55"/>
    </row>
    <row r="58" ht="36" hidden="1" customHeight="1" spans="1:5">
      <c r="A58" s="148" t="s">
        <v>175</v>
      </c>
      <c r="B58" s="49" t="s">
        <v>176</v>
      </c>
      <c r="C58" s="50"/>
      <c r="D58" s="50"/>
      <c r="E58" s="51"/>
    </row>
    <row r="59" ht="36" hidden="1" customHeight="1" spans="1:5">
      <c r="A59" s="148" t="s">
        <v>177</v>
      </c>
      <c r="B59" s="49" t="s">
        <v>178</v>
      </c>
      <c r="C59" s="50"/>
      <c r="D59" s="50"/>
      <c r="E59" s="51"/>
    </row>
    <row r="60" ht="36" hidden="1" customHeight="1" spans="1:5">
      <c r="A60" s="148" t="s">
        <v>179</v>
      </c>
      <c r="B60" s="49" t="s">
        <v>180</v>
      </c>
      <c r="C60" s="50"/>
      <c r="D60" s="50"/>
      <c r="E60" s="51"/>
    </row>
    <row r="61" ht="36" hidden="1" customHeight="1" spans="1:5">
      <c r="A61" s="150" t="s">
        <v>181</v>
      </c>
      <c r="B61" s="53" t="s">
        <v>91</v>
      </c>
      <c r="C61" s="54"/>
      <c r="D61" s="54"/>
      <c r="E61" s="55"/>
    </row>
    <row r="62" ht="36" hidden="1" customHeight="1" spans="1:5">
      <c r="A62" s="150" t="s">
        <v>182</v>
      </c>
      <c r="B62" s="53" t="s">
        <v>93</v>
      </c>
      <c r="C62" s="54">
        <v>0</v>
      </c>
      <c r="D62" s="54">
        <v>0</v>
      </c>
      <c r="E62" s="55" t="str">
        <f t="shared" ref="E62:E67" si="3">IF(C62&gt;0,D62/C62-1,IF(C62&lt;0,-(D62/C62-1),""))</f>
        <v/>
      </c>
    </row>
    <row r="63" ht="36" hidden="1" customHeight="1" spans="1:5">
      <c r="A63" s="150" t="s">
        <v>183</v>
      </c>
      <c r="B63" s="53" t="s">
        <v>95</v>
      </c>
      <c r="C63" s="54"/>
      <c r="D63" s="54"/>
      <c r="E63" s="55"/>
    </row>
    <row r="64" ht="36" hidden="1" customHeight="1" spans="1:5">
      <c r="A64" s="150" t="s">
        <v>184</v>
      </c>
      <c r="B64" s="53" t="s">
        <v>185</v>
      </c>
      <c r="C64" s="54">
        <v>0</v>
      </c>
      <c r="D64" s="54">
        <v>0</v>
      </c>
      <c r="E64" s="55" t="str">
        <f t="shared" si="3"/>
        <v/>
      </c>
    </row>
    <row r="65" ht="36" hidden="1" customHeight="1" spans="1:5">
      <c r="A65" s="150" t="s">
        <v>186</v>
      </c>
      <c r="B65" s="53" t="s">
        <v>187</v>
      </c>
      <c r="C65" s="54">
        <v>0</v>
      </c>
      <c r="D65" s="54">
        <v>0</v>
      </c>
      <c r="E65" s="55" t="str">
        <f t="shared" si="3"/>
        <v/>
      </c>
    </row>
    <row r="66" ht="36" hidden="1" customHeight="1" spans="1:5">
      <c r="A66" s="150" t="s">
        <v>188</v>
      </c>
      <c r="B66" s="53" t="s">
        <v>189</v>
      </c>
      <c r="C66" s="54">
        <v>0</v>
      </c>
      <c r="D66" s="54">
        <v>0</v>
      </c>
      <c r="E66" s="55" t="str">
        <f t="shared" si="3"/>
        <v/>
      </c>
    </row>
    <row r="67" ht="36" hidden="1" customHeight="1" spans="1:5">
      <c r="A67" s="150" t="s">
        <v>190</v>
      </c>
      <c r="B67" s="53" t="s">
        <v>191</v>
      </c>
      <c r="C67" s="54">
        <v>0</v>
      </c>
      <c r="D67" s="54">
        <v>0</v>
      </c>
      <c r="E67" s="55" t="str">
        <f t="shared" si="3"/>
        <v/>
      </c>
    </row>
    <row r="68" ht="36" hidden="1" customHeight="1" spans="1:5">
      <c r="A68" s="150" t="s">
        <v>192</v>
      </c>
      <c r="B68" s="53" t="s">
        <v>193</v>
      </c>
      <c r="C68" s="54"/>
      <c r="D68" s="54"/>
      <c r="E68" s="55"/>
    </row>
    <row r="69" ht="36" hidden="1" customHeight="1" spans="1:5">
      <c r="A69" s="150" t="s">
        <v>194</v>
      </c>
      <c r="B69" s="53" t="s">
        <v>107</v>
      </c>
      <c r="C69" s="54"/>
      <c r="D69" s="54"/>
      <c r="E69" s="55"/>
    </row>
    <row r="70" ht="36" hidden="1" customHeight="1" spans="1:5">
      <c r="A70" s="150" t="s">
        <v>195</v>
      </c>
      <c r="B70" s="53" t="s">
        <v>196</v>
      </c>
      <c r="C70" s="54">
        <v>0</v>
      </c>
      <c r="D70" s="54">
        <v>0</v>
      </c>
      <c r="E70" s="55" t="str">
        <f>IF(C70&gt;0,D70/C70-1,IF(C70&lt;0,-(D70/C70-1),""))</f>
        <v/>
      </c>
    </row>
    <row r="71" ht="36" hidden="1" customHeight="1" spans="1:5">
      <c r="A71" s="148" t="s">
        <v>197</v>
      </c>
      <c r="B71" s="49" t="s">
        <v>198</v>
      </c>
      <c r="C71" s="50"/>
      <c r="D71" s="50"/>
      <c r="E71" s="51"/>
    </row>
    <row r="72" ht="36" hidden="1" customHeight="1" spans="1:5">
      <c r="A72" s="148" t="s">
        <v>199</v>
      </c>
      <c r="B72" s="49" t="s">
        <v>200</v>
      </c>
      <c r="C72" s="50"/>
      <c r="D72" s="50"/>
      <c r="E72" s="51"/>
    </row>
    <row r="73" ht="36" hidden="1" customHeight="1" spans="1:5">
      <c r="A73" s="148" t="s">
        <v>201</v>
      </c>
      <c r="B73" s="49" t="s">
        <v>202</v>
      </c>
      <c r="C73" s="50"/>
      <c r="D73" s="50"/>
      <c r="E73" s="51"/>
    </row>
    <row r="74" ht="36" hidden="1" customHeight="1" spans="1:5">
      <c r="A74" s="148" t="s">
        <v>203</v>
      </c>
      <c r="B74" s="49" t="s">
        <v>204</v>
      </c>
      <c r="C74" s="50"/>
      <c r="D74" s="50"/>
      <c r="E74" s="51"/>
    </row>
    <row r="75" ht="36" hidden="1" customHeight="1" spans="1:5">
      <c r="A75" s="148" t="s">
        <v>205</v>
      </c>
      <c r="B75" s="49" t="s">
        <v>206</v>
      </c>
      <c r="C75" s="50"/>
      <c r="D75" s="50"/>
      <c r="E75" s="51"/>
    </row>
    <row r="76" ht="36" customHeight="1" spans="1:5">
      <c r="A76" s="148" t="s">
        <v>207</v>
      </c>
      <c r="B76" s="49" t="s">
        <v>208</v>
      </c>
      <c r="C76" s="149">
        <f>SUM(C77:C82)</f>
        <v>6</v>
      </c>
      <c r="D76" s="50"/>
      <c r="E76" s="51">
        <f>(D76/C76)-1</f>
        <v>-1</v>
      </c>
    </row>
    <row r="77" ht="36" customHeight="1" spans="1:5">
      <c r="A77" s="150" t="s">
        <v>209</v>
      </c>
      <c r="B77" s="53" t="s">
        <v>91</v>
      </c>
      <c r="C77" s="149"/>
      <c r="D77" s="54"/>
      <c r="E77" s="55"/>
    </row>
    <row r="78" ht="36" customHeight="1" spans="1:5">
      <c r="A78" s="150" t="s">
        <v>210</v>
      </c>
      <c r="B78" s="53" t="s">
        <v>93</v>
      </c>
      <c r="C78" s="149"/>
      <c r="D78" s="54"/>
      <c r="E78" s="55"/>
    </row>
    <row r="79" ht="36" customHeight="1" spans="1:5">
      <c r="A79" s="150" t="s">
        <v>211</v>
      </c>
      <c r="B79" s="53" t="s">
        <v>95</v>
      </c>
      <c r="C79" s="149"/>
      <c r="D79" s="54"/>
      <c r="E79" s="55"/>
    </row>
    <row r="80" ht="36" customHeight="1" spans="1:5">
      <c r="A80" s="150">
        <v>2012906</v>
      </c>
      <c r="B80" s="53" t="s">
        <v>212</v>
      </c>
      <c r="C80" s="149"/>
      <c r="D80" s="54">
        <v>0</v>
      </c>
      <c r="E80" s="55" t="str">
        <f>IF(C80&gt;0,D80/C80-1,IF(C80&lt;0,-(D80/C80-1),""))</f>
        <v/>
      </c>
    </row>
    <row r="81" ht="36" customHeight="1" spans="1:5">
      <c r="A81" s="150" t="s">
        <v>213</v>
      </c>
      <c r="B81" s="53" t="s">
        <v>107</v>
      </c>
      <c r="C81" s="149"/>
      <c r="D81" s="54"/>
      <c r="E81" s="55"/>
    </row>
    <row r="82" ht="36" customHeight="1" spans="1:5">
      <c r="A82" s="150" t="s">
        <v>214</v>
      </c>
      <c r="B82" s="53" t="s">
        <v>215</v>
      </c>
      <c r="C82" s="149">
        <v>6</v>
      </c>
      <c r="D82" s="54"/>
      <c r="E82" s="51">
        <f>(D82/C82)-1</f>
        <v>-1</v>
      </c>
    </row>
    <row r="83" ht="36" hidden="1" customHeight="1" spans="1:5">
      <c r="A83" s="148" t="s">
        <v>216</v>
      </c>
      <c r="B83" s="49" t="s">
        <v>217</v>
      </c>
      <c r="C83" s="50"/>
      <c r="D83" s="50"/>
      <c r="E83" s="51"/>
    </row>
    <row r="84" ht="36" hidden="1" customHeight="1" spans="1:5">
      <c r="A84" s="148" t="s">
        <v>218</v>
      </c>
      <c r="B84" s="49" t="s">
        <v>219</v>
      </c>
      <c r="C84" s="50"/>
      <c r="D84" s="50"/>
      <c r="E84" s="51"/>
    </row>
    <row r="85" ht="36" hidden="1" customHeight="1" spans="1:5">
      <c r="A85" s="148" t="s">
        <v>220</v>
      </c>
      <c r="B85" s="49" t="s">
        <v>221</v>
      </c>
      <c r="C85" s="50"/>
      <c r="D85" s="50"/>
      <c r="E85" s="51"/>
    </row>
    <row r="86" ht="36" hidden="1" customHeight="1" spans="1:5">
      <c r="A86" s="148" t="s">
        <v>222</v>
      </c>
      <c r="B86" s="49" t="s">
        <v>223</v>
      </c>
      <c r="C86" s="50"/>
      <c r="D86" s="50"/>
      <c r="E86" s="51"/>
    </row>
    <row r="87" ht="36" hidden="1" customHeight="1" spans="1:5">
      <c r="A87" s="148" t="s">
        <v>224</v>
      </c>
      <c r="B87" s="49" t="s">
        <v>225</v>
      </c>
      <c r="C87" s="50"/>
      <c r="D87" s="50"/>
      <c r="E87" s="51"/>
    </row>
    <row r="88" ht="36" hidden="1" customHeight="1" spans="1:5">
      <c r="A88" s="148" t="s">
        <v>226</v>
      </c>
      <c r="B88" s="49" t="s">
        <v>227</v>
      </c>
      <c r="C88" s="50"/>
      <c r="D88" s="50"/>
      <c r="E88" s="51"/>
    </row>
    <row r="89" ht="36" hidden="1" customHeight="1" spans="1:5">
      <c r="A89" s="148" t="s">
        <v>228</v>
      </c>
      <c r="B89" s="49" t="s">
        <v>229</v>
      </c>
      <c r="C89" s="50"/>
      <c r="D89" s="50"/>
      <c r="E89" s="51"/>
    </row>
    <row r="90" ht="36" hidden="1" customHeight="1" spans="1:5">
      <c r="A90" s="148" t="s">
        <v>230</v>
      </c>
      <c r="B90" s="49" t="s">
        <v>231</v>
      </c>
      <c r="C90" s="50"/>
      <c r="D90" s="50"/>
      <c r="E90" s="51"/>
    </row>
    <row r="91" ht="36" customHeight="1" spans="1:5">
      <c r="A91" s="148" t="s">
        <v>232</v>
      </c>
      <c r="B91" s="49" t="s">
        <v>233</v>
      </c>
      <c r="C91" s="149">
        <f>SUM(C92:C93)</f>
        <v>20</v>
      </c>
      <c r="D91" s="50"/>
      <c r="E91" s="51">
        <f>(D91/C91)-1</f>
        <v>-1</v>
      </c>
    </row>
    <row r="92" ht="36" customHeight="1" spans="1:5">
      <c r="A92" s="153">
        <v>2019901</v>
      </c>
      <c r="B92" s="154" t="s">
        <v>234</v>
      </c>
      <c r="C92" s="149"/>
      <c r="D92" s="50"/>
      <c r="E92" s="51"/>
    </row>
    <row r="93" ht="36" customHeight="1" spans="1:5">
      <c r="A93" s="153">
        <v>2019999</v>
      </c>
      <c r="B93" s="154" t="s">
        <v>235</v>
      </c>
      <c r="C93" s="149">
        <v>20</v>
      </c>
      <c r="D93" s="50"/>
      <c r="E93" s="51">
        <f>(D93/C93)-1</f>
        <v>-1</v>
      </c>
    </row>
    <row r="94" ht="36" hidden="1" customHeight="1" spans="1:5">
      <c r="A94" s="155" t="s">
        <v>236</v>
      </c>
      <c r="B94" s="156" t="s">
        <v>237</v>
      </c>
      <c r="C94" s="157"/>
      <c r="D94" s="157"/>
      <c r="E94" s="51"/>
    </row>
    <row r="95" ht="36" customHeight="1" spans="1:5">
      <c r="A95" s="148" t="s">
        <v>238</v>
      </c>
      <c r="B95" s="49" t="s">
        <v>239</v>
      </c>
      <c r="C95" s="50"/>
      <c r="D95" s="50"/>
      <c r="E95" s="51"/>
    </row>
    <row r="96" ht="36" customHeight="1" spans="1:5">
      <c r="A96" s="148" t="s">
        <v>240</v>
      </c>
      <c r="B96" s="49" t="s">
        <v>241</v>
      </c>
      <c r="C96" s="50"/>
      <c r="D96" s="50"/>
      <c r="E96" s="51"/>
    </row>
    <row r="97" ht="36" customHeight="1" spans="1:5">
      <c r="A97" s="148" t="s">
        <v>242</v>
      </c>
      <c r="B97" s="49" t="s">
        <v>243</v>
      </c>
      <c r="C97" s="50"/>
      <c r="D97" s="50"/>
      <c r="E97" s="51"/>
    </row>
    <row r="98" ht="36" customHeight="1" spans="1:5">
      <c r="A98" s="148" t="s">
        <v>244</v>
      </c>
      <c r="B98" s="49" t="s">
        <v>245</v>
      </c>
      <c r="C98" s="50"/>
      <c r="D98" s="50"/>
      <c r="E98" s="51"/>
    </row>
    <row r="99" ht="36" customHeight="1" spans="1:5">
      <c r="A99" s="148" t="s">
        <v>246</v>
      </c>
      <c r="B99" s="49" t="s">
        <v>247</v>
      </c>
      <c r="C99" s="50"/>
      <c r="D99" s="50"/>
      <c r="E99" s="51"/>
    </row>
    <row r="100" ht="36" customHeight="1" spans="1:5">
      <c r="A100" s="148" t="s">
        <v>248</v>
      </c>
      <c r="B100" s="49" t="s">
        <v>249</v>
      </c>
      <c r="C100" s="50"/>
      <c r="D100" s="50"/>
      <c r="E100" s="51"/>
    </row>
    <row r="101" ht="36" customHeight="1" spans="1:5">
      <c r="A101" s="148" t="s">
        <v>250</v>
      </c>
      <c r="B101" s="49" t="s">
        <v>251</v>
      </c>
      <c r="C101" s="50">
        <f>SUM(C102:C105,C114:C132)</f>
        <v>69</v>
      </c>
      <c r="D101" s="50">
        <f>SUM(D102:D105,D114:D132)</f>
        <v>81</v>
      </c>
      <c r="E101" s="51">
        <f>(D101/C101)-1</f>
        <v>0.174</v>
      </c>
    </row>
    <row r="102" ht="36" customHeight="1" spans="1:5">
      <c r="A102" s="148" t="s">
        <v>252</v>
      </c>
      <c r="B102" s="49" t="s">
        <v>253</v>
      </c>
      <c r="C102" s="50"/>
      <c r="D102" s="50"/>
      <c r="E102" s="51"/>
    </row>
    <row r="103" ht="36" customHeight="1" spans="1:5">
      <c r="A103" s="148" t="s">
        <v>254</v>
      </c>
      <c r="B103" s="49" t="s">
        <v>255</v>
      </c>
      <c r="C103" s="50"/>
      <c r="D103" s="50"/>
      <c r="E103" s="51"/>
    </row>
    <row r="104" ht="36" customHeight="1" spans="1:5">
      <c r="A104" s="148" t="s">
        <v>256</v>
      </c>
      <c r="B104" s="49" t="s">
        <v>257</v>
      </c>
      <c r="C104" s="50"/>
      <c r="D104" s="50"/>
      <c r="E104" s="51"/>
    </row>
    <row r="105" ht="36" customHeight="1" spans="1:5">
      <c r="A105" s="148" t="s">
        <v>258</v>
      </c>
      <c r="B105" s="49" t="s">
        <v>259</v>
      </c>
      <c r="C105" s="149">
        <f>SUM(C106:C113)</f>
        <v>69</v>
      </c>
      <c r="D105" s="149">
        <f>SUM(D106:D113)</f>
        <v>81</v>
      </c>
      <c r="E105" s="51">
        <f t="shared" ref="E105:E110" si="4">(D105/C105)-1</f>
        <v>0.174</v>
      </c>
    </row>
    <row r="106" ht="36" hidden="1" customHeight="1" spans="1:5">
      <c r="A106" s="150" t="s">
        <v>260</v>
      </c>
      <c r="B106" s="53" t="s">
        <v>261</v>
      </c>
      <c r="C106" s="149"/>
      <c r="D106" s="149"/>
      <c r="E106" s="55"/>
    </row>
    <row r="107" ht="36" hidden="1" customHeight="1" spans="1:5">
      <c r="A107" s="150" t="s">
        <v>262</v>
      </c>
      <c r="B107" s="53" t="s">
        <v>263</v>
      </c>
      <c r="C107" s="149"/>
      <c r="D107" s="149"/>
      <c r="E107" s="55"/>
    </row>
    <row r="108" ht="36" hidden="1" customHeight="1" spans="1:5">
      <c r="A108" s="150" t="s">
        <v>264</v>
      </c>
      <c r="B108" s="53" t="s">
        <v>265</v>
      </c>
      <c r="C108" s="149"/>
      <c r="D108" s="149"/>
      <c r="E108" s="55"/>
    </row>
    <row r="109" ht="36" customHeight="1" spans="1:5">
      <c r="A109" s="150" t="s">
        <v>266</v>
      </c>
      <c r="B109" s="53" t="s">
        <v>267</v>
      </c>
      <c r="C109" s="149">
        <v>69</v>
      </c>
      <c r="D109" s="149">
        <v>68</v>
      </c>
      <c r="E109" s="51">
        <f t="shared" si="4"/>
        <v>-0.014</v>
      </c>
    </row>
    <row r="110" ht="36" customHeight="1" spans="1:5">
      <c r="A110" s="150" t="s">
        <v>268</v>
      </c>
      <c r="B110" s="53" t="s">
        <v>269</v>
      </c>
      <c r="C110" s="54"/>
      <c r="D110" s="149">
        <v>13</v>
      </c>
      <c r="E110" s="51" t="e">
        <f t="shared" si="4"/>
        <v>#DIV/0!</v>
      </c>
    </row>
    <row r="111" ht="36" hidden="1" customHeight="1" spans="1:5">
      <c r="A111" s="150" t="s">
        <v>270</v>
      </c>
      <c r="B111" s="53" t="s">
        <v>271</v>
      </c>
      <c r="C111" s="54"/>
      <c r="D111" s="54"/>
      <c r="E111" s="55"/>
    </row>
    <row r="112" ht="36" hidden="1" customHeight="1" spans="1:5">
      <c r="A112" s="152">
        <v>2080508</v>
      </c>
      <c r="B112" s="158" t="s">
        <v>272</v>
      </c>
      <c r="C112" s="54">
        <v>0</v>
      </c>
      <c r="D112" s="54">
        <v>0</v>
      </c>
      <c r="E112" s="55" t="str">
        <f>IF(C112&gt;0,D112/C112-1,IF(C112&lt;0,-(D112/C112-1),""))</f>
        <v/>
      </c>
    </row>
    <row r="113" ht="36" hidden="1" customHeight="1" spans="1:5">
      <c r="A113" s="150" t="s">
        <v>273</v>
      </c>
      <c r="B113" s="53" t="s">
        <v>274</v>
      </c>
      <c r="C113" s="54"/>
      <c r="D113" s="54"/>
      <c r="E113" s="55"/>
    </row>
    <row r="114" ht="36" hidden="1" customHeight="1" spans="1:5">
      <c r="A114" s="148" t="s">
        <v>275</v>
      </c>
      <c r="B114" s="49" t="s">
        <v>276</v>
      </c>
      <c r="C114" s="50"/>
      <c r="D114" s="50"/>
      <c r="E114" s="51"/>
    </row>
    <row r="115" ht="36" hidden="1" customHeight="1" spans="1:5">
      <c r="A115" s="148" t="s">
        <v>277</v>
      </c>
      <c r="B115" s="49" t="s">
        <v>278</v>
      </c>
      <c r="C115" s="50"/>
      <c r="D115" s="50"/>
      <c r="E115" s="51"/>
    </row>
    <row r="116" ht="36" hidden="1" customHeight="1" spans="1:5">
      <c r="A116" s="148" t="s">
        <v>279</v>
      </c>
      <c r="B116" s="49" t="s">
        <v>280</v>
      </c>
      <c r="C116" s="50"/>
      <c r="D116" s="50"/>
      <c r="E116" s="51"/>
    </row>
    <row r="117" ht="36" hidden="1" customHeight="1" spans="1:5">
      <c r="A117" s="148" t="s">
        <v>281</v>
      </c>
      <c r="B117" s="49" t="s">
        <v>282</v>
      </c>
      <c r="C117" s="50"/>
      <c r="D117" s="50"/>
      <c r="E117" s="51"/>
    </row>
    <row r="118" ht="36" hidden="1" customHeight="1" spans="1:5">
      <c r="A118" s="148" t="s">
        <v>283</v>
      </c>
      <c r="B118" s="49" t="s">
        <v>284</v>
      </c>
      <c r="C118" s="50"/>
      <c r="D118" s="50"/>
      <c r="E118" s="51"/>
    </row>
    <row r="119" ht="36" hidden="1" customHeight="1" spans="1:5">
      <c r="A119" s="148" t="s">
        <v>285</v>
      </c>
      <c r="B119" s="49" t="s">
        <v>286</v>
      </c>
      <c r="C119" s="50"/>
      <c r="D119" s="50"/>
      <c r="E119" s="51"/>
    </row>
    <row r="120" ht="36" hidden="1" customHeight="1" spans="1:5">
      <c r="A120" s="148" t="s">
        <v>287</v>
      </c>
      <c r="B120" s="49" t="s">
        <v>288</v>
      </c>
      <c r="C120" s="50"/>
      <c r="D120" s="50"/>
      <c r="E120" s="51"/>
    </row>
    <row r="121" ht="36" hidden="1" customHeight="1" spans="1:5">
      <c r="A121" s="148" t="s">
        <v>289</v>
      </c>
      <c r="B121" s="49" t="s">
        <v>290</v>
      </c>
      <c r="C121" s="50"/>
      <c r="D121" s="50"/>
      <c r="E121" s="51" t="str">
        <f>IF(C121&gt;0,D121/C121-1,IF(C121&lt;0,-(D121/C121-1),""))</f>
        <v/>
      </c>
    </row>
    <row r="122" ht="36" hidden="1" customHeight="1" spans="1:5">
      <c r="A122" s="148" t="s">
        <v>291</v>
      </c>
      <c r="B122" s="49" t="s">
        <v>292</v>
      </c>
      <c r="C122" s="50"/>
      <c r="D122" s="50"/>
      <c r="E122" s="51"/>
    </row>
    <row r="123" ht="36" hidden="1" customHeight="1" spans="1:5">
      <c r="A123" s="148" t="s">
        <v>293</v>
      </c>
      <c r="B123" s="49" t="s">
        <v>294</v>
      </c>
      <c r="C123" s="50"/>
      <c r="D123" s="50"/>
      <c r="E123" s="51"/>
    </row>
    <row r="124" ht="36" hidden="1" customHeight="1" spans="1:5">
      <c r="A124" s="148" t="s">
        <v>295</v>
      </c>
      <c r="B124" s="49" t="s">
        <v>296</v>
      </c>
      <c r="C124" s="50"/>
      <c r="D124" s="50"/>
      <c r="E124" s="51"/>
    </row>
    <row r="125" ht="36" hidden="1" customHeight="1" spans="1:5">
      <c r="A125" s="148" t="s">
        <v>297</v>
      </c>
      <c r="B125" s="49" t="s">
        <v>298</v>
      </c>
      <c r="C125" s="50"/>
      <c r="D125" s="50"/>
      <c r="E125" s="51"/>
    </row>
    <row r="126" ht="36" hidden="1" customHeight="1" spans="1:5">
      <c r="A126" s="148" t="s">
        <v>299</v>
      </c>
      <c r="B126" s="49" t="s">
        <v>300</v>
      </c>
      <c r="C126" s="50"/>
      <c r="D126" s="50"/>
      <c r="E126" s="51"/>
    </row>
    <row r="127" ht="36" hidden="1" customHeight="1" spans="1:5">
      <c r="A127" s="148" t="s">
        <v>301</v>
      </c>
      <c r="B127" s="49" t="s">
        <v>302</v>
      </c>
      <c r="C127" s="50"/>
      <c r="D127" s="50"/>
      <c r="E127" s="51"/>
    </row>
    <row r="128" ht="36" hidden="1" customHeight="1" spans="1:5">
      <c r="A128" s="148" t="s">
        <v>303</v>
      </c>
      <c r="B128" s="49" t="s">
        <v>304</v>
      </c>
      <c r="C128" s="50"/>
      <c r="D128" s="50"/>
      <c r="E128" s="51"/>
    </row>
    <row r="129" ht="36" hidden="1" customHeight="1" spans="1:5">
      <c r="A129" s="148" t="s">
        <v>305</v>
      </c>
      <c r="B129" s="49" t="s">
        <v>306</v>
      </c>
      <c r="C129" s="50"/>
      <c r="D129" s="50"/>
      <c r="E129" s="51"/>
    </row>
    <row r="130" ht="36" hidden="1" customHeight="1" spans="1:5">
      <c r="A130" s="148" t="s">
        <v>307</v>
      </c>
      <c r="B130" s="49" t="s">
        <v>308</v>
      </c>
      <c r="C130" s="50"/>
      <c r="D130" s="50"/>
      <c r="E130" s="51"/>
    </row>
    <row r="131" ht="36" hidden="1" customHeight="1" spans="1:5">
      <c r="A131" s="159" t="s">
        <v>309</v>
      </c>
      <c r="B131" s="156" t="s">
        <v>237</v>
      </c>
      <c r="C131" s="157"/>
      <c r="D131" s="157"/>
      <c r="E131" s="51"/>
    </row>
    <row r="132" ht="36" hidden="1" customHeight="1" spans="1:5">
      <c r="A132" s="159" t="s">
        <v>310</v>
      </c>
      <c r="B132" s="156" t="s">
        <v>311</v>
      </c>
      <c r="C132" s="157"/>
      <c r="D132" s="157"/>
      <c r="E132" s="51"/>
    </row>
    <row r="133" ht="36" customHeight="1" spans="1:5">
      <c r="A133" s="148" t="s">
        <v>312</v>
      </c>
      <c r="B133" s="49" t="s">
        <v>313</v>
      </c>
      <c r="C133" s="50">
        <f>SUM(C134:C140,C145:C146,C150,C153,C162,C164,C166:C167)</f>
        <v>57</v>
      </c>
      <c r="D133" s="50">
        <f>SUM(D134:D140,D145:D146,D150,D153,D162,D164,D166:D167)</f>
        <v>60</v>
      </c>
      <c r="E133" s="51">
        <f>(D133/C133)-1</f>
        <v>0.053</v>
      </c>
    </row>
    <row r="134" ht="36" hidden="1" customHeight="1" spans="1:5">
      <c r="A134" s="148" t="s">
        <v>314</v>
      </c>
      <c r="B134" s="49" t="s">
        <v>315</v>
      </c>
      <c r="C134" s="50"/>
      <c r="D134" s="50"/>
      <c r="E134" s="51"/>
    </row>
    <row r="135" ht="36" hidden="1" customHeight="1" spans="1:5">
      <c r="A135" s="148" t="s">
        <v>316</v>
      </c>
      <c r="B135" s="49" t="s">
        <v>317</v>
      </c>
      <c r="C135" s="50"/>
      <c r="D135" s="50"/>
      <c r="E135" s="51"/>
    </row>
    <row r="136" ht="36" hidden="1" customHeight="1" spans="1:5">
      <c r="A136" s="148" t="s">
        <v>318</v>
      </c>
      <c r="B136" s="49" t="s">
        <v>319</v>
      </c>
      <c r="C136" s="50"/>
      <c r="D136" s="50"/>
      <c r="E136" s="51"/>
    </row>
    <row r="137" ht="36" hidden="1" customHeight="1" spans="1:5">
      <c r="A137" s="148" t="s">
        <v>320</v>
      </c>
      <c r="B137" s="49" t="s">
        <v>321</v>
      </c>
      <c r="C137" s="50"/>
      <c r="D137" s="50"/>
      <c r="E137" s="51"/>
    </row>
    <row r="138" ht="36" hidden="1" customHeight="1" spans="1:5">
      <c r="A138" s="148" t="s">
        <v>322</v>
      </c>
      <c r="B138" s="49" t="s">
        <v>323</v>
      </c>
      <c r="C138" s="50"/>
      <c r="D138" s="50"/>
      <c r="E138" s="51"/>
    </row>
    <row r="139" ht="36" hidden="1" customHeight="1" spans="1:5">
      <c r="A139" s="148" t="s">
        <v>324</v>
      </c>
      <c r="B139" s="49" t="s">
        <v>325</v>
      </c>
      <c r="C139" s="50"/>
      <c r="D139" s="50"/>
      <c r="E139" s="51"/>
    </row>
    <row r="140" ht="36" customHeight="1" spans="1:5">
      <c r="A140" s="148" t="s">
        <v>326</v>
      </c>
      <c r="B140" s="49" t="s">
        <v>327</v>
      </c>
      <c r="C140" s="149">
        <f>SUM(C141:C144)</f>
        <v>57</v>
      </c>
      <c r="D140" s="149">
        <f>SUM(D141:D144)</f>
        <v>60</v>
      </c>
      <c r="E140" s="51">
        <f t="shared" ref="E140:E144" si="5">(D140/C140)-1</f>
        <v>0.053</v>
      </c>
    </row>
    <row r="141" ht="36" customHeight="1" spans="1:5">
      <c r="A141" s="150" t="s">
        <v>328</v>
      </c>
      <c r="B141" s="53" t="s">
        <v>329</v>
      </c>
      <c r="C141" s="149">
        <v>18</v>
      </c>
      <c r="D141" s="149">
        <v>19</v>
      </c>
      <c r="E141" s="51">
        <f t="shared" si="5"/>
        <v>0.056</v>
      </c>
    </row>
    <row r="142" ht="36" customHeight="1" spans="1:5">
      <c r="A142" s="150" t="s">
        <v>330</v>
      </c>
      <c r="B142" s="53" t="s">
        <v>331</v>
      </c>
      <c r="C142" s="149">
        <v>26</v>
      </c>
      <c r="D142" s="149">
        <v>27</v>
      </c>
      <c r="E142" s="51">
        <f t="shared" si="5"/>
        <v>0.038</v>
      </c>
    </row>
    <row r="143" ht="36" customHeight="1" spans="1:5">
      <c r="A143" s="150" t="s">
        <v>332</v>
      </c>
      <c r="B143" s="53" t="s">
        <v>333</v>
      </c>
      <c r="C143" s="149">
        <v>12</v>
      </c>
      <c r="D143" s="149">
        <v>13</v>
      </c>
      <c r="E143" s="51">
        <f t="shared" si="5"/>
        <v>0.083</v>
      </c>
    </row>
    <row r="144" ht="36" customHeight="1" spans="1:5">
      <c r="A144" s="150" t="s">
        <v>334</v>
      </c>
      <c r="B144" s="53" t="s">
        <v>335</v>
      </c>
      <c r="C144" s="149">
        <v>1</v>
      </c>
      <c r="D144" s="149">
        <v>1</v>
      </c>
      <c r="E144" s="51">
        <f t="shared" si="5"/>
        <v>0</v>
      </c>
    </row>
    <row r="145" ht="36" hidden="1" customHeight="1" spans="1:5">
      <c r="A145" s="148" t="s">
        <v>336</v>
      </c>
      <c r="B145" s="49" t="s">
        <v>337</v>
      </c>
      <c r="C145" s="50"/>
      <c r="D145" s="50"/>
      <c r="E145" s="51"/>
    </row>
    <row r="146" ht="36" hidden="1" customHeight="1" spans="1:5">
      <c r="A146" s="148" t="s">
        <v>338</v>
      </c>
      <c r="B146" s="49" t="s">
        <v>339</v>
      </c>
      <c r="C146" s="50">
        <f>SUM(C147:C149)</f>
        <v>0</v>
      </c>
      <c r="D146" s="50">
        <f>SUM(D147:D149)</f>
        <v>0</v>
      </c>
      <c r="E146" s="51" t="str">
        <f t="shared" ref="E146:E152" si="6">IF(C146&gt;0,D146/C146-1,IF(C146&lt;0,-(D146/C146-1),""))</f>
        <v/>
      </c>
    </row>
    <row r="147" ht="36" hidden="1" customHeight="1" spans="1:5">
      <c r="A147" s="150" t="s">
        <v>340</v>
      </c>
      <c r="B147" s="53" t="s">
        <v>341</v>
      </c>
      <c r="C147" s="54">
        <v>0</v>
      </c>
      <c r="D147" s="54">
        <v>0</v>
      </c>
      <c r="E147" s="55" t="str">
        <f t="shared" si="6"/>
        <v/>
      </c>
    </row>
    <row r="148" ht="36" hidden="1" customHeight="1" spans="1:5">
      <c r="A148" s="150" t="s">
        <v>342</v>
      </c>
      <c r="B148" s="53" t="s">
        <v>343</v>
      </c>
      <c r="C148" s="54">
        <v>0</v>
      </c>
      <c r="D148" s="54">
        <v>0</v>
      </c>
      <c r="E148" s="55" t="str">
        <f t="shared" si="6"/>
        <v/>
      </c>
    </row>
    <row r="149" ht="36" hidden="1" customHeight="1" spans="1:5">
      <c r="A149" s="150" t="s">
        <v>344</v>
      </c>
      <c r="B149" s="53" t="s">
        <v>345</v>
      </c>
      <c r="C149" s="54">
        <v>0</v>
      </c>
      <c r="D149" s="54">
        <v>0</v>
      </c>
      <c r="E149" s="55" t="str">
        <f t="shared" si="6"/>
        <v/>
      </c>
    </row>
    <row r="150" ht="36" hidden="1" customHeight="1" spans="1:5">
      <c r="A150" s="148" t="s">
        <v>346</v>
      </c>
      <c r="B150" s="49" t="s">
        <v>347</v>
      </c>
      <c r="C150" s="50">
        <f>SUM(C151:C152)</f>
        <v>0</v>
      </c>
      <c r="D150" s="50">
        <f>SUM(D151:D152)</f>
        <v>0</v>
      </c>
      <c r="E150" s="51" t="str">
        <f t="shared" si="6"/>
        <v/>
      </c>
    </row>
    <row r="151" ht="36" hidden="1" customHeight="1" spans="1:5">
      <c r="A151" s="150" t="s">
        <v>348</v>
      </c>
      <c r="B151" s="53" t="s">
        <v>349</v>
      </c>
      <c r="C151" s="54">
        <v>0</v>
      </c>
      <c r="D151" s="54">
        <v>0</v>
      </c>
      <c r="E151" s="55" t="str">
        <f t="shared" si="6"/>
        <v/>
      </c>
    </row>
    <row r="152" ht="36" hidden="1" customHeight="1" spans="1:5">
      <c r="A152" s="150" t="s">
        <v>350</v>
      </c>
      <c r="B152" s="53" t="s">
        <v>351</v>
      </c>
      <c r="C152" s="54">
        <v>0</v>
      </c>
      <c r="D152" s="54">
        <v>0</v>
      </c>
      <c r="E152" s="55" t="str">
        <f t="shared" si="6"/>
        <v/>
      </c>
    </row>
    <row r="153" ht="36" hidden="1" customHeight="1" spans="1:5">
      <c r="A153" s="148" t="s">
        <v>352</v>
      </c>
      <c r="B153" s="49" t="s">
        <v>353</v>
      </c>
      <c r="C153" s="50"/>
      <c r="D153" s="50"/>
      <c r="E153" s="51"/>
    </row>
    <row r="154" ht="36" hidden="1" customHeight="1" spans="1:5">
      <c r="A154" s="150" t="s">
        <v>354</v>
      </c>
      <c r="B154" s="53" t="s">
        <v>91</v>
      </c>
      <c r="C154" s="54"/>
      <c r="D154" s="54"/>
      <c r="E154" s="55"/>
    </row>
    <row r="155" ht="36" hidden="1" customHeight="1" spans="1:5">
      <c r="A155" s="150" t="s">
        <v>355</v>
      </c>
      <c r="B155" s="53" t="s">
        <v>93</v>
      </c>
      <c r="C155" s="54">
        <v>0</v>
      </c>
      <c r="D155" s="54">
        <v>0</v>
      </c>
      <c r="E155" s="55" t="str">
        <f t="shared" ref="E155:E157" si="7">IF(C155&gt;0,D155/C155-1,IF(C155&lt;0,-(D155/C155-1),""))</f>
        <v/>
      </c>
    </row>
    <row r="156" ht="36" hidden="1" customHeight="1" spans="1:5">
      <c r="A156" s="150" t="s">
        <v>356</v>
      </c>
      <c r="B156" s="53" t="s">
        <v>95</v>
      </c>
      <c r="C156" s="54">
        <v>0</v>
      </c>
      <c r="D156" s="54">
        <v>0</v>
      </c>
      <c r="E156" s="55" t="str">
        <f t="shared" si="7"/>
        <v/>
      </c>
    </row>
    <row r="157" ht="36" hidden="1" customHeight="1" spans="1:5">
      <c r="A157" s="150" t="s">
        <v>357</v>
      </c>
      <c r="B157" s="53" t="s">
        <v>126</v>
      </c>
      <c r="C157" s="54">
        <v>0</v>
      </c>
      <c r="D157" s="54">
        <v>0</v>
      </c>
      <c r="E157" s="55" t="str">
        <f t="shared" si="7"/>
        <v/>
      </c>
    </row>
    <row r="158" ht="36" hidden="1" customHeight="1" spans="1:5">
      <c r="A158" s="150" t="s">
        <v>358</v>
      </c>
      <c r="B158" s="53" t="s">
        <v>359</v>
      </c>
      <c r="C158" s="54"/>
      <c r="D158" s="54"/>
      <c r="E158" s="55"/>
    </row>
    <row r="159" ht="36" hidden="1" customHeight="1" spans="1:5">
      <c r="A159" s="150" t="s">
        <v>360</v>
      </c>
      <c r="B159" s="53" t="s">
        <v>361</v>
      </c>
      <c r="C159" s="54"/>
      <c r="D159" s="54"/>
      <c r="E159" s="55"/>
    </row>
    <row r="160" ht="36" hidden="1" customHeight="1" spans="1:5">
      <c r="A160" s="150" t="s">
        <v>362</v>
      </c>
      <c r="B160" s="53" t="s">
        <v>107</v>
      </c>
      <c r="C160" s="54"/>
      <c r="D160" s="54"/>
      <c r="E160" s="55"/>
    </row>
    <row r="161" ht="36" hidden="1" customHeight="1" spans="1:5">
      <c r="A161" s="150" t="s">
        <v>363</v>
      </c>
      <c r="B161" s="53" t="s">
        <v>364</v>
      </c>
      <c r="C161" s="54">
        <v>0</v>
      </c>
      <c r="D161" s="54">
        <v>0</v>
      </c>
      <c r="E161" s="55" t="str">
        <f t="shared" ref="E161:E163" si="8">IF(C161&gt;0,D161/C161-1,IF(C161&lt;0,-(D161/C161-1),""))</f>
        <v/>
      </c>
    </row>
    <row r="162" ht="36" hidden="1" customHeight="1" spans="1:5">
      <c r="A162" s="148" t="s">
        <v>365</v>
      </c>
      <c r="B162" s="49" t="s">
        <v>366</v>
      </c>
      <c r="C162" s="50">
        <f>SUM(C163)</f>
        <v>0</v>
      </c>
      <c r="D162" s="50">
        <f>SUM(D163)</f>
        <v>0</v>
      </c>
      <c r="E162" s="51" t="str">
        <f t="shared" si="8"/>
        <v/>
      </c>
    </row>
    <row r="163" ht="36" hidden="1" customHeight="1" spans="1:5">
      <c r="A163" s="150" t="s">
        <v>367</v>
      </c>
      <c r="B163" s="53" t="s">
        <v>368</v>
      </c>
      <c r="C163" s="54">
        <v>0</v>
      </c>
      <c r="D163" s="54">
        <v>0</v>
      </c>
      <c r="E163" s="55" t="str">
        <f t="shared" si="8"/>
        <v/>
      </c>
    </row>
    <row r="164" ht="36" hidden="1" customHeight="1" spans="1:5">
      <c r="A164" s="148" t="s">
        <v>369</v>
      </c>
      <c r="B164" s="49" t="s">
        <v>370</v>
      </c>
      <c r="C164" s="50"/>
      <c r="D164" s="50"/>
      <c r="E164" s="51"/>
    </row>
    <row r="165" ht="36" hidden="1" customHeight="1" spans="1:5">
      <c r="A165" s="150">
        <v>2109999</v>
      </c>
      <c r="B165" s="53" t="s">
        <v>371</v>
      </c>
      <c r="C165" s="54"/>
      <c r="D165" s="54"/>
      <c r="E165" s="55"/>
    </row>
    <row r="166" ht="36" hidden="1" customHeight="1" spans="1:5">
      <c r="A166" s="155" t="s">
        <v>372</v>
      </c>
      <c r="B166" s="156" t="s">
        <v>237</v>
      </c>
      <c r="C166" s="157"/>
      <c r="D166" s="157"/>
      <c r="E166" s="51"/>
    </row>
    <row r="167" ht="36" hidden="1" customHeight="1" spans="1:5">
      <c r="A167" s="155" t="s">
        <v>373</v>
      </c>
      <c r="B167" s="156" t="s">
        <v>374</v>
      </c>
      <c r="C167" s="157"/>
      <c r="D167" s="157"/>
      <c r="E167" s="51"/>
    </row>
    <row r="168" ht="36" hidden="1" customHeight="1" spans="1:5">
      <c r="A168" s="148" t="s">
        <v>375</v>
      </c>
      <c r="B168" s="49" t="s">
        <v>376</v>
      </c>
      <c r="C168" s="50"/>
      <c r="D168" s="50"/>
      <c r="E168" s="51"/>
    </row>
    <row r="169" ht="36" customHeight="1" spans="1:5">
      <c r="A169" s="148" t="s">
        <v>377</v>
      </c>
      <c r="B169" s="49" t="s">
        <v>378</v>
      </c>
      <c r="C169" s="50">
        <f>SUM(C170:C171,C173,C176,C178,C180,C182)</f>
        <v>22746</v>
      </c>
      <c r="D169" s="50">
        <f>SUM(D170:D171,D173,D176,D178,D180,D182)</f>
        <v>28875</v>
      </c>
      <c r="E169" s="51">
        <f>(D169/C169)-1</f>
        <v>0.269</v>
      </c>
    </row>
    <row r="170" ht="36" hidden="1" customHeight="1" spans="1:5">
      <c r="A170" s="148" t="s">
        <v>379</v>
      </c>
      <c r="B170" s="49" t="s">
        <v>380</v>
      </c>
      <c r="C170" s="50"/>
      <c r="D170" s="50"/>
      <c r="E170" s="51"/>
    </row>
    <row r="171" ht="36" hidden="1" customHeight="1" spans="1:5">
      <c r="A171" s="148" t="s">
        <v>381</v>
      </c>
      <c r="B171" s="49" t="s">
        <v>382</v>
      </c>
      <c r="C171" s="50"/>
      <c r="D171" s="50"/>
      <c r="E171" s="51"/>
    </row>
    <row r="172" ht="36" hidden="1" customHeight="1" spans="1:5">
      <c r="A172" s="150">
        <v>2120201</v>
      </c>
      <c r="B172" s="158" t="s">
        <v>383</v>
      </c>
      <c r="C172" s="54"/>
      <c r="D172" s="54"/>
      <c r="E172" s="55"/>
    </row>
    <row r="173" ht="36" customHeight="1" spans="1:5">
      <c r="A173" s="148" t="s">
        <v>384</v>
      </c>
      <c r="B173" s="49" t="s">
        <v>385</v>
      </c>
      <c r="C173" s="149">
        <f>SUM(C174:C175)</f>
        <v>22746</v>
      </c>
      <c r="D173" s="149">
        <f>SUM(D174:D175)</f>
        <v>28875</v>
      </c>
      <c r="E173" s="51">
        <f t="shared" ref="E173:E175" si="9">IF(C173&gt;0,D173/C173-1,IF(C173&lt;0,-(D173/C173-1),""))</f>
        <v>0.269</v>
      </c>
    </row>
    <row r="174" ht="36" customHeight="1" spans="1:5">
      <c r="A174" s="150" t="s">
        <v>386</v>
      </c>
      <c r="B174" s="53" t="s">
        <v>387</v>
      </c>
      <c r="C174" s="149">
        <v>50</v>
      </c>
      <c r="D174" s="149"/>
      <c r="E174" s="55">
        <f t="shared" si="9"/>
        <v>-1</v>
      </c>
    </row>
    <row r="175" ht="36" customHeight="1" spans="1:5">
      <c r="A175" s="150" t="s">
        <v>388</v>
      </c>
      <c r="B175" s="53" t="s">
        <v>389</v>
      </c>
      <c r="C175" s="149">
        <v>22696</v>
      </c>
      <c r="D175" s="149">
        <v>28875</v>
      </c>
      <c r="E175" s="55">
        <f t="shared" si="9"/>
        <v>0.272</v>
      </c>
    </row>
    <row r="176" ht="36" hidden="1" customHeight="1" spans="1:5">
      <c r="A176" s="148" t="s">
        <v>390</v>
      </c>
      <c r="B176" s="49" t="s">
        <v>391</v>
      </c>
      <c r="C176" s="50"/>
      <c r="D176" s="50"/>
      <c r="E176" s="51"/>
    </row>
    <row r="177" ht="36" hidden="1" customHeight="1" spans="1:5">
      <c r="A177" s="150">
        <v>2120501</v>
      </c>
      <c r="B177" s="158" t="s">
        <v>392</v>
      </c>
      <c r="C177" s="54"/>
      <c r="D177" s="54"/>
      <c r="E177" s="55"/>
    </row>
    <row r="178" ht="36" hidden="1" customHeight="1" spans="1:5">
      <c r="A178" s="148" t="s">
        <v>393</v>
      </c>
      <c r="B178" s="49" t="s">
        <v>394</v>
      </c>
      <c r="C178" s="50"/>
      <c r="D178" s="50"/>
      <c r="E178" s="51"/>
    </row>
    <row r="179" ht="36" hidden="1" customHeight="1" spans="1:5">
      <c r="A179" s="150">
        <v>2120601</v>
      </c>
      <c r="B179" s="158" t="s">
        <v>395</v>
      </c>
      <c r="C179" s="54"/>
      <c r="D179" s="54"/>
      <c r="E179" s="55"/>
    </row>
    <row r="180" ht="36" hidden="1" customHeight="1" spans="1:5">
      <c r="A180" s="148" t="s">
        <v>396</v>
      </c>
      <c r="B180" s="49" t="s">
        <v>397</v>
      </c>
      <c r="C180" s="50"/>
      <c r="D180" s="50"/>
      <c r="E180" s="51"/>
    </row>
    <row r="181" ht="36" hidden="1" customHeight="1" spans="1:5">
      <c r="A181" s="150">
        <v>2129999</v>
      </c>
      <c r="B181" s="158" t="s">
        <v>398</v>
      </c>
      <c r="C181" s="54"/>
      <c r="D181" s="54"/>
      <c r="E181" s="55"/>
    </row>
    <row r="182" ht="36" hidden="1" customHeight="1" spans="1:5">
      <c r="A182" s="155" t="s">
        <v>399</v>
      </c>
      <c r="B182" s="156" t="s">
        <v>237</v>
      </c>
      <c r="C182" s="157"/>
      <c r="D182" s="157"/>
      <c r="E182" s="51"/>
    </row>
    <row r="183" ht="36" customHeight="1" spans="1:5">
      <c r="A183" s="148" t="s">
        <v>400</v>
      </c>
      <c r="B183" s="49" t="s">
        <v>401</v>
      </c>
      <c r="C183" s="50">
        <f>SUM(C184:C193)</f>
        <v>0</v>
      </c>
      <c r="D183" s="50">
        <f>SUM(D184:D193)</f>
        <v>0</v>
      </c>
      <c r="E183" s="51"/>
    </row>
    <row r="184" ht="36" hidden="1" customHeight="1" spans="1:5">
      <c r="A184" s="148" t="s">
        <v>402</v>
      </c>
      <c r="B184" s="49" t="s">
        <v>403</v>
      </c>
      <c r="C184" s="50"/>
      <c r="D184" s="50"/>
      <c r="E184" s="51"/>
    </row>
    <row r="185" ht="36" hidden="1" customHeight="1" spans="1:5">
      <c r="A185" s="148" t="s">
        <v>404</v>
      </c>
      <c r="B185" s="49" t="s">
        <v>405</v>
      </c>
      <c r="C185" s="50"/>
      <c r="D185" s="50"/>
      <c r="E185" s="51"/>
    </row>
    <row r="186" ht="36" hidden="1" customHeight="1" spans="1:5">
      <c r="A186" s="148" t="s">
        <v>406</v>
      </c>
      <c r="B186" s="49" t="s">
        <v>407</v>
      </c>
      <c r="C186" s="50"/>
      <c r="D186" s="50"/>
      <c r="E186" s="51"/>
    </row>
    <row r="187" ht="36" hidden="1" customHeight="1" spans="1:5">
      <c r="A187" s="148" t="s">
        <v>408</v>
      </c>
      <c r="B187" s="49" t="s">
        <v>409</v>
      </c>
      <c r="C187" s="50"/>
      <c r="D187" s="50"/>
      <c r="E187" s="51"/>
    </row>
    <row r="188" ht="36" hidden="1" customHeight="1" spans="1:5">
      <c r="A188" s="148" t="s">
        <v>410</v>
      </c>
      <c r="B188" s="49" t="s">
        <v>411</v>
      </c>
      <c r="C188" s="50"/>
      <c r="D188" s="50"/>
      <c r="E188" s="51"/>
    </row>
    <row r="189" ht="36" hidden="1" customHeight="1" spans="1:5">
      <c r="A189" s="148" t="s">
        <v>412</v>
      </c>
      <c r="B189" s="49" t="s">
        <v>413</v>
      </c>
      <c r="C189" s="50"/>
      <c r="D189" s="50"/>
      <c r="E189" s="51"/>
    </row>
    <row r="190" ht="36" hidden="1" customHeight="1" spans="1:5">
      <c r="A190" s="148" t="s">
        <v>414</v>
      </c>
      <c r="B190" s="49" t="s">
        <v>415</v>
      </c>
      <c r="C190" s="50"/>
      <c r="D190" s="50"/>
      <c r="E190" s="51" t="str">
        <f>IF(C190&gt;0,D190/C190-1,IF(C190&lt;0,-(D190/C190-1),""))</f>
        <v/>
      </c>
    </row>
    <row r="191" ht="36" hidden="1" customHeight="1" spans="1:5">
      <c r="A191" s="148" t="s">
        <v>416</v>
      </c>
      <c r="B191" s="49" t="s">
        <v>417</v>
      </c>
      <c r="C191" s="50"/>
      <c r="D191" s="50"/>
      <c r="E191" s="51"/>
    </row>
    <row r="192" ht="36" hidden="1" customHeight="1" spans="1:5">
      <c r="A192" s="148" t="s">
        <v>418</v>
      </c>
      <c r="B192" s="156" t="s">
        <v>237</v>
      </c>
      <c r="C192" s="157"/>
      <c r="D192" s="157"/>
      <c r="E192" s="51"/>
    </row>
    <row r="193" ht="36" hidden="1" customHeight="1" spans="1:5">
      <c r="A193" s="148" t="s">
        <v>419</v>
      </c>
      <c r="B193" s="156" t="s">
        <v>420</v>
      </c>
      <c r="C193" s="157"/>
      <c r="D193" s="157"/>
      <c r="E193" s="51"/>
    </row>
    <row r="194" ht="36" customHeight="1" spans="1:5">
      <c r="A194" s="148" t="s">
        <v>421</v>
      </c>
      <c r="B194" s="49" t="s">
        <v>422</v>
      </c>
      <c r="C194" s="50">
        <f>SUM(C195,C218:C223,C226)</f>
        <v>0</v>
      </c>
      <c r="D194" s="50"/>
      <c r="E194" s="51"/>
    </row>
    <row r="195" ht="36" customHeight="1" spans="1:5">
      <c r="A195" s="148" t="s">
        <v>423</v>
      </c>
      <c r="B195" s="49" t="s">
        <v>424</v>
      </c>
      <c r="C195" s="50">
        <f>SUM(C196:C217)</f>
        <v>0</v>
      </c>
      <c r="D195" s="50"/>
      <c r="E195" s="51"/>
    </row>
    <row r="196" ht="36" hidden="1" customHeight="1" spans="1:5">
      <c r="A196" s="150" t="s">
        <v>425</v>
      </c>
      <c r="B196" s="53" t="s">
        <v>91</v>
      </c>
      <c r="C196" s="54"/>
      <c r="D196" s="54"/>
      <c r="E196" s="55"/>
    </row>
    <row r="197" ht="36" hidden="1" customHeight="1" spans="1:5">
      <c r="A197" s="150" t="s">
        <v>426</v>
      </c>
      <c r="B197" s="53" t="s">
        <v>93</v>
      </c>
      <c r="C197" s="54"/>
      <c r="D197" s="54"/>
      <c r="E197" s="55"/>
    </row>
    <row r="198" ht="36" hidden="1" customHeight="1" spans="1:5">
      <c r="A198" s="150" t="s">
        <v>427</v>
      </c>
      <c r="B198" s="53" t="s">
        <v>95</v>
      </c>
      <c r="C198" s="54"/>
      <c r="D198" s="54"/>
      <c r="E198" s="55"/>
    </row>
    <row r="199" ht="36" hidden="1" customHeight="1" spans="1:5">
      <c r="A199" s="150" t="s">
        <v>428</v>
      </c>
      <c r="B199" s="53" t="s">
        <v>429</v>
      </c>
      <c r="C199" s="54"/>
      <c r="D199" s="54"/>
      <c r="E199" s="55"/>
    </row>
    <row r="200" ht="36" hidden="1" customHeight="1" spans="1:5">
      <c r="A200" s="150" t="s">
        <v>430</v>
      </c>
      <c r="B200" s="53" t="s">
        <v>431</v>
      </c>
      <c r="C200" s="54"/>
      <c r="D200" s="54"/>
      <c r="E200" s="55"/>
    </row>
    <row r="201" ht="36" hidden="1" customHeight="1" spans="1:5">
      <c r="A201" s="150" t="s">
        <v>432</v>
      </c>
      <c r="B201" s="53" t="s">
        <v>433</v>
      </c>
      <c r="C201" s="54"/>
      <c r="D201" s="54"/>
      <c r="E201" s="55"/>
    </row>
    <row r="202" ht="36" hidden="1" customHeight="1" spans="1:5">
      <c r="A202" s="150" t="s">
        <v>434</v>
      </c>
      <c r="B202" s="53" t="s">
        <v>435</v>
      </c>
      <c r="C202" s="54"/>
      <c r="D202" s="54"/>
      <c r="E202" s="55"/>
    </row>
    <row r="203" ht="36" hidden="1" customHeight="1" spans="1:5">
      <c r="A203" s="150" t="s">
        <v>436</v>
      </c>
      <c r="B203" s="53" t="s">
        <v>437</v>
      </c>
      <c r="C203" s="54">
        <v>0</v>
      </c>
      <c r="D203" s="54">
        <v>0</v>
      </c>
      <c r="E203" s="55" t="str">
        <f>IF(C203&gt;0,D203/C203-1,IF(C203&lt;0,-(D203/C203-1),""))</f>
        <v/>
      </c>
    </row>
    <row r="204" ht="36" hidden="1" customHeight="1" spans="1:5">
      <c r="A204" s="150" t="s">
        <v>438</v>
      </c>
      <c r="B204" s="53" t="s">
        <v>439</v>
      </c>
      <c r="C204" s="54"/>
      <c r="D204" s="54"/>
      <c r="E204" s="55"/>
    </row>
    <row r="205" ht="36" hidden="1" customHeight="1" spans="1:5">
      <c r="A205" s="150" t="s">
        <v>440</v>
      </c>
      <c r="B205" s="53" t="s">
        <v>441</v>
      </c>
      <c r="C205" s="54"/>
      <c r="D205" s="54"/>
      <c r="E205" s="55"/>
    </row>
    <row r="206" ht="36" hidden="1" customHeight="1" spans="1:5">
      <c r="A206" s="150" t="s">
        <v>442</v>
      </c>
      <c r="B206" s="53" t="s">
        <v>443</v>
      </c>
      <c r="C206" s="54"/>
      <c r="D206" s="54"/>
      <c r="E206" s="55"/>
    </row>
    <row r="207" ht="36" hidden="1" customHeight="1" spans="1:5">
      <c r="A207" s="150" t="s">
        <v>444</v>
      </c>
      <c r="B207" s="53" t="s">
        <v>445</v>
      </c>
      <c r="C207" s="54"/>
      <c r="D207" s="54"/>
      <c r="E207" s="55"/>
    </row>
    <row r="208" ht="36" hidden="1" customHeight="1" spans="1:5">
      <c r="A208" s="150" t="s">
        <v>446</v>
      </c>
      <c r="B208" s="53" t="s">
        <v>447</v>
      </c>
      <c r="C208" s="54"/>
      <c r="D208" s="54"/>
      <c r="E208" s="55"/>
    </row>
    <row r="209" ht="36" hidden="1" customHeight="1" spans="1:5">
      <c r="A209" s="150" t="s">
        <v>448</v>
      </c>
      <c r="B209" s="53" t="s">
        <v>449</v>
      </c>
      <c r="C209" s="54"/>
      <c r="D209" s="54"/>
      <c r="E209" s="55"/>
    </row>
    <row r="210" ht="36" hidden="1" customHeight="1" spans="1:5">
      <c r="A210" s="150" t="s">
        <v>450</v>
      </c>
      <c r="B210" s="53" t="s">
        <v>451</v>
      </c>
      <c r="C210" s="54"/>
      <c r="D210" s="54"/>
      <c r="E210" s="55"/>
    </row>
    <row r="211" ht="36" hidden="1" customHeight="1" spans="1:5">
      <c r="A211" s="150" t="s">
        <v>452</v>
      </c>
      <c r="B211" s="53" t="s">
        <v>453</v>
      </c>
      <c r="C211" s="54">
        <v>0</v>
      </c>
      <c r="D211" s="54">
        <v>0</v>
      </c>
      <c r="E211" s="55" t="str">
        <f>IF(C211&gt;0,D211/C211-1,IF(C211&lt;0,-(D211/C211-1),""))</f>
        <v/>
      </c>
    </row>
    <row r="212" ht="36" hidden="1" customHeight="1" spans="1:5">
      <c r="A212" s="150" t="s">
        <v>454</v>
      </c>
      <c r="B212" s="53" t="s">
        <v>455</v>
      </c>
      <c r="C212" s="54"/>
      <c r="D212" s="54"/>
      <c r="E212" s="55"/>
    </row>
    <row r="213" ht="36" hidden="1" customHeight="1" spans="1:5">
      <c r="A213" s="150" t="s">
        <v>456</v>
      </c>
      <c r="B213" s="53" t="s">
        <v>457</v>
      </c>
      <c r="C213" s="54">
        <v>0</v>
      </c>
      <c r="D213" s="54">
        <v>0</v>
      </c>
      <c r="E213" s="55" t="str">
        <f>IF(C213&gt;0,D213/C213-1,IF(C213&lt;0,-(D213/C213-1),""))</f>
        <v/>
      </c>
    </row>
    <row r="214" ht="36" hidden="1" customHeight="1" spans="1:5">
      <c r="A214" s="150" t="s">
        <v>458</v>
      </c>
      <c r="B214" s="53" t="s">
        <v>459</v>
      </c>
      <c r="C214" s="54"/>
      <c r="D214" s="54"/>
      <c r="E214" s="55"/>
    </row>
    <row r="215" ht="36" hidden="1" customHeight="1" spans="1:5">
      <c r="A215" s="150" t="s">
        <v>460</v>
      </c>
      <c r="B215" s="53" t="s">
        <v>461</v>
      </c>
      <c r="C215" s="54"/>
      <c r="D215" s="54"/>
      <c r="E215" s="55"/>
    </row>
    <row r="216" ht="36" hidden="1" customHeight="1" spans="1:5">
      <c r="A216" s="150" t="s">
        <v>462</v>
      </c>
      <c r="B216" s="53" t="s">
        <v>463</v>
      </c>
      <c r="C216" s="54"/>
      <c r="D216" s="54"/>
      <c r="E216" s="55"/>
    </row>
    <row r="217" ht="36" hidden="1" customHeight="1" spans="1:5">
      <c r="A217" s="150" t="s">
        <v>464</v>
      </c>
      <c r="B217" s="53" t="s">
        <v>465</v>
      </c>
      <c r="C217" s="54"/>
      <c r="D217" s="54"/>
      <c r="E217" s="55"/>
    </row>
    <row r="218" ht="36" hidden="1" customHeight="1" spans="1:5">
      <c r="A218" s="148" t="s">
        <v>466</v>
      </c>
      <c r="B218" s="49" t="s">
        <v>467</v>
      </c>
      <c r="C218" s="50"/>
      <c r="D218" s="50"/>
      <c r="E218" s="51"/>
    </row>
    <row r="219" ht="36" hidden="1" customHeight="1" spans="1:5">
      <c r="A219" s="148" t="s">
        <v>468</v>
      </c>
      <c r="B219" s="49" t="s">
        <v>469</v>
      </c>
      <c r="C219" s="50"/>
      <c r="D219" s="50"/>
      <c r="E219" s="51"/>
    </row>
    <row r="220" ht="36" hidden="1" customHeight="1" spans="1:5">
      <c r="A220" s="148" t="s">
        <v>470</v>
      </c>
      <c r="B220" s="49" t="s">
        <v>471</v>
      </c>
      <c r="C220" s="50"/>
      <c r="D220" s="50"/>
      <c r="E220" s="51"/>
    </row>
    <row r="221" ht="36" hidden="1" customHeight="1" spans="1:5">
      <c r="A221" s="148" t="s">
        <v>472</v>
      </c>
      <c r="B221" s="49" t="s">
        <v>473</v>
      </c>
      <c r="C221" s="50"/>
      <c r="D221" s="50"/>
      <c r="E221" s="51"/>
    </row>
    <row r="222" ht="36" hidden="1" customHeight="1" spans="1:5">
      <c r="A222" s="148" t="s">
        <v>474</v>
      </c>
      <c r="B222" s="49" t="s">
        <v>475</v>
      </c>
      <c r="C222" s="50"/>
      <c r="D222" s="50"/>
      <c r="E222" s="51"/>
    </row>
    <row r="223" ht="36" hidden="1" customHeight="1" spans="1:5">
      <c r="A223" s="148" t="s">
        <v>476</v>
      </c>
      <c r="B223" s="49" t="s">
        <v>477</v>
      </c>
      <c r="C223" s="50">
        <f>SUM(C224:C225)</f>
        <v>0</v>
      </c>
      <c r="D223" s="50"/>
      <c r="E223" s="51"/>
    </row>
    <row r="224" ht="36" hidden="1" customHeight="1" spans="1:5">
      <c r="A224" s="150" t="s">
        <v>478</v>
      </c>
      <c r="B224" s="53" t="s">
        <v>479</v>
      </c>
      <c r="C224" s="54">
        <v>0</v>
      </c>
      <c r="D224" s="54">
        <v>0</v>
      </c>
      <c r="E224" s="55" t="str">
        <f t="shared" ref="E224" si="10">IF(C224&gt;0,D224/C224-1,IF(C224&lt;0,-(D224/C224-1),""))</f>
        <v/>
      </c>
    </row>
    <row r="225" ht="36" hidden="1" customHeight="1" spans="1:5">
      <c r="A225" s="150" t="s">
        <v>480</v>
      </c>
      <c r="B225" s="53" t="s">
        <v>481</v>
      </c>
      <c r="C225" s="54"/>
      <c r="D225" s="54"/>
      <c r="E225" s="55"/>
    </row>
    <row r="226" ht="36" hidden="1" customHeight="1" spans="1:5">
      <c r="A226" s="155" t="s">
        <v>482</v>
      </c>
      <c r="B226" s="156" t="s">
        <v>237</v>
      </c>
      <c r="C226" s="157"/>
      <c r="D226" s="157"/>
      <c r="E226" s="51"/>
    </row>
    <row r="227" ht="36" customHeight="1" spans="1:5">
      <c r="A227" s="148" t="s">
        <v>483</v>
      </c>
      <c r="B227" s="49" t="s">
        <v>484</v>
      </c>
      <c r="C227" s="50">
        <f>SUM(C228:C233,C241,C247)</f>
        <v>250</v>
      </c>
      <c r="D227" s="50">
        <f>SUM(D228:D233,D241,D247)</f>
        <v>170</v>
      </c>
      <c r="E227" s="51">
        <f>(D227/C227)-1</f>
        <v>-0.32</v>
      </c>
    </row>
    <row r="228" ht="36" hidden="1" customHeight="1" spans="1:5">
      <c r="A228" s="148" t="s">
        <v>485</v>
      </c>
      <c r="B228" s="49" t="s">
        <v>486</v>
      </c>
      <c r="C228" s="50"/>
      <c r="D228" s="50"/>
      <c r="E228" s="51"/>
    </row>
    <row r="229" ht="36" hidden="1" customHeight="1" spans="1:5">
      <c r="A229" s="148" t="s">
        <v>487</v>
      </c>
      <c r="B229" s="49" t="s">
        <v>488</v>
      </c>
      <c r="C229" s="50"/>
      <c r="D229" s="50"/>
      <c r="E229" s="51"/>
    </row>
    <row r="230" ht="36" hidden="1" customHeight="1" spans="1:5">
      <c r="A230" s="148" t="s">
        <v>489</v>
      </c>
      <c r="B230" s="49" t="s">
        <v>490</v>
      </c>
      <c r="C230" s="50"/>
      <c r="D230" s="50"/>
      <c r="E230" s="51"/>
    </row>
    <row r="231" ht="36" hidden="1" customHeight="1" spans="1:5">
      <c r="A231" s="148" t="s">
        <v>491</v>
      </c>
      <c r="B231" s="49" t="s">
        <v>492</v>
      </c>
      <c r="C231" s="50"/>
      <c r="D231" s="50"/>
      <c r="E231" s="51"/>
    </row>
    <row r="232" ht="36" hidden="1" customHeight="1" spans="1:5">
      <c r="A232" s="148" t="s">
        <v>493</v>
      </c>
      <c r="B232" s="49" t="s">
        <v>494</v>
      </c>
      <c r="C232" s="50"/>
      <c r="D232" s="50"/>
      <c r="E232" s="51"/>
    </row>
    <row r="233" ht="36" customHeight="1" spans="1:5">
      <c r="A233" s="148" t="s">
        <v>495</v>
      </c>
      <c r="B233" s="49" t="s">
        <v>496</v>
      </c>
      <c r="C233" s="149">
        <f>SUM(C234:C240)</f>
        <v>250</v>
      </c>
      <c r="D233" s="149">
        <f>SUM(D234:D240)</f>
        <v>170</v>
      </c>
      <c r="E233" s="51">
        <f>(D233/C233)-1</f>
        <v>-0.32</v>
      </c>
    </row>
    <row r="234" ht="36" hidden="1" customHeight="1" spans="1:5">
      <c r="A234" s="150" t="s">
        <v>497</v>
      </c>
      <c r="B234" s="53" t="s">
        <v>91</v>
      </c>
      <c r="C234" s="149"/>
      <c r="D234" s="149"/>
      <c r="E234" s="55" t="str">
        <f>IF(C234&gt;0,D234/C234-1,IF(C234&lt;0,-(D234/C234-1),""))</f>
        <v/>
      </c>
    </row>
    <row r="235" ht="36" hidden="1" customHeight="1" spans="1:5">
      <c r="A235" s="150" t="s">
        <v>498</v>
      </c>
      <c r="B235" s="53" t="s">
        <v>93</v>
      </c>
      <c r="C235" s="149"/>
      <c r="D235" s="149"/>
      <c r="E235" s="55" t="str">
        <f>IF(C235&gt;0,D235/C235-1,IF(C235&lt;0,-(D235/C235-1),""))</f>
        <v/>
      </c>
    </row>
    <row r="236" ht="36" hidden="1" customHeight="1" spans="1:5">
      <c r="A236" s="150" t="s">
        <v>499</v>
      </c>
      <c r="B236" s="53" t="s">
        <v>95</v>
      </c>
      <c r="C236" s="149"/>
      <c r="D236" s="149"/>
      <c r="E236" s="55" t="str">
        <f>IF(C236&gt;0,D236/C236-1,IF(C236&lt;0,-(D236/C236-1),""))</f>
        <v/>
      </c>
    </row>
    <row r="237" ht="36" hidden="1" customHeight="1" spans="1:5">
      <c r="A237" s="150" t="s">
        <v>500</v>
      </c>
      <c r="B237" s="53" t="s">
        <v>501</v>
      </c>
      <c r="C237" s="149"/>
      <c r="D237" s="149"/>
      <c r="E237" s="55" t="str">
        <f>IF(C237&gt;0,D237/C237-1,IF(C237&lt;0,-(D237/C237-1),""))</f>
        <v/>
      </c>
    </row>
    <row r="238" ht="36" customHeight="1" spans="1:5">
      <c r="A238" s="150" t="s">
        <v>502</v>
      </c>
      <c r="B238" s="53" t="s">
        <v>503</v>
      </c>
      <c r="C238" s="149">
        <v>250</v>
      </c>
      <c r="D238" s="149">
        <v>170</v>
      </c>
      <c r="E238" s="51">
        <f>(D238/C238)-1</f>
        <v>-0.32</v>
      </c>
    </row>
    <row r="239" ht="36" hidden="1" customHeight="1" spans="1:5">
      <c r="A239" s="152">
        <v>2150806</v>
      </c>
      <c r="B239" s="158" t="s">
        <v>504</v>
      </c>
      <c r="C239" s="54">
        <v>0</v>
      </c>
      <c r="D239" s="54">
        <v>0</v>
      </c>
      <c r="E239" s="55" t="str">
        <f>IF(C239&gt;0,D239/C239-1,IF(C239&lt;0,-(D239/C239-1),""))</f>
        <v/>
      </c>
    </row>
    <row r="240" ht="36" hidden="1" customHeight="1" spans="1:5">
      <c r="A240" s="150" t="s">
        <v>505</v>
      </c>
      <c r="B240" s="53" t="s">
        <v>506</v>
      </c>
      <c r="C240" s="54"/>
      <c r="D240" s="54"/>
      <c r="E240" s="55"/>
    </row>
    <row r="241" ht="36" hidden="1" customHeight="1" spans="1:5">
      <c r="A241" s="148" t="s">
        <v>507</v>
      </c>
      <c r="B241" s="49" t="s">
        <v>508</v>
      </c>
      <c r="C241" s="50"/>
      <c r="D241" s="50"/>
      <c r="E241" s="51"/>
    </row>
    <row r="242" ht="36" hidden="1" customHeight="1" spans="1:5">
      <c r="A242" s="150" t="s">
        <v>509</v>
      </c>
      <c r="B242" s="53" t="s">
        <v>510</v>
      </c>
      <c r="C242" s="54">
        <v>0</v>
      </c>
      <c r="D242" s="54">
        <v>0</v>
      </c>
      <c r="E242" s="55" t="str">
        <f>IF(C242&gt;0,D242/C242-1,IF(C242&lt;0,-(D242/C242-1),""))</f>
        <v/>
      </c>
    </row>
    <row r="243" ht="36" hidden="1" customHeight="1" spans="1:5">
      <c r="A243" s="150" t="s">
        <v>511</v>
      </c>
      <c r="B243" s="53" t="s">
        <v>512</v>
      </c>
      <c r="C243" s="54">
        <v>0</v>
      </c>
      <c r="D243" s="54">
        <v>0</v>
      </c>
      <c r="E243" s="55" t="str">
        <f>IF(C243&gt;0,D243/C243-1,IF(C243&lt;0,-(D243/C243-1),""))</f>
        <v/>
      </c>
    </row>
    <row r="244" ht="36" hidden="1" customHeight="1" spans="1:5">
      <c r="A244" s="150" t="s">
        <v>513</v>
      </c>
      <c r="B244" s="53" t="s">
        <v>514</v>
      </c>
      <c r="C244" s="54">
        <v>0</v>
      </c>
      <c r="D244" s="54">
        <v>0</v>
      </c>
      <c r="E244" s="55" t="str">
        <f>IF(C244&gt;0,D244/C244-1,IF(C244&lt;0,-(D244/C244-1),""))</f>
        <v/>
      </c>
    </row>
    <row r="245" ht="36" hidden="1" customHeight="1" spans="1:5">
      <c r="A245" s="150" t="s">
        <v>515</v>
      </c>
      <c r="B245" s="53" t="s">
        <v>516</v>
      </c>
      <c r="C245" s="54">
        <v>0</v>
      </c>
      <c r="D245" s="54">
        <v>0</v>
      </c>
      <c r="E245" s="55" t="str">
        <f>IF(C245&gt;0,D245/C245-1,IF(C245&lt;0,-(D245/C245-1),""))</f>
        <v/>
      </c>
    </row>
    <row r="246" ht="36" hidden="1" customHeight="1" spans="1:5">
      <c r="A246" s="150" t="s">
        <v>517</v>
      </c>
      <c r="B246" s="53" t="s">
        <v>518</v>
      </c>
      <c r="C246" s="54"/>
      <c r="D246" s="54"/>
      <c r="E246" s="55"/>
    </row>
    <row r="247" ht="36" customHeight="1" spans="1:5">
      <c r="A247" s="148" t="s">
        <v>519</v>
      </c>
      <c r="B247" s="156" t="s">
        <v>237</v>
      </c>
      <c r="C247" s="160"/>
      <c r="D247" s="160"/>
      <c r="E247" s="51"/>
    </row>
    <row r="248" ht="36" customHeight="1" spans="1:5">
      <c r="A248" s="148" t="s">
        <v>520</v>
      </c>
      <c r="B248" s="49" t="s">
        <v>521</v>
      </c>
      <c r="C248" s="50">
        <f>SUM(C249,C259,C265,C268)</f>
        <v>0</v>
      </c>
      <c r="D248" s="50">
        <f>SUM(D249,D259,D265,D268)</f>
        <v>0</v>
      </c>
      <c r="E248" s="51"/>
    </row>
    <row r="249" ht="36" customHeight="1" spans="1:5">
      <c r="A249" s="148" t="s">
        <v>522</v>
      </c>
      <c r="B249" s="49" t="s">
        <v>523</v>
      </c>
      <c r="C249" s="50">
        <f>SUM(C250:C258)</f>
        <v>0</v>
      </c>
      <c r="D249" s="50">
        <f>SUM(D250:D258)</f>
        <v>0</v>
      </c>
      <c r="E249" s="51"/>
    </row>
    <row r="250" ht="36" hidden="1" customHeight="1" spans="1:5">
      <c r="A250" s="150" t="s">
        <v>524</v>
      </c>
      <c r="B250" s="53" t="s">
        <v>91</v>
      </c>
      <c r="C250" s="54"/>
      <c r="D250" s="54"/>
      <c r="E250" s="55"/>
    </row>
    <row r="251" ht="36" hidden="1" customHeight="1" spans="1:5">
      <c r="A251" s="150" t="s">
        <v>525</v>
      </c>
      <c r="B251" s="53" t="s">
        <v>93</v>
      </c>
      <c r="C251" s="54">
        <v>0</v>
      </c>
      <c r="D251" s="54">
        <v>0</v>
      </c>
      <c r="E251" s="55" t="str">
        <f t="shared" ref="E251:E257" si="11">IF(C251&gt;0,D251/C251-1,IF(C251&lt;0,-(D251/C251-1),""))</f>
        <v/>
      </c>
    </row>
    <row r="252" ht="36" hidden="1" customHeight="1" spans="1:5">
      <c r="A252" s="150" t="s">
        <v>526</v>
      </c>
      <c r="B252" s="53" t="s">
        <v>95</v>
      </c>
      <c r="C252" s="54">
        <v>0</v>
      </c>
      <c r="D252" s="54">
        <v>0</v>
      </c>
      <c r="E252" s="55" t="str">
        <f t="shared" si="11"/>
        <v/>
      </c>
    </row>
    <row r="253" ht="36" hidden="1" customHeight="1" spans="1:5">
      <c r="A253" s="150" t="s">
        <v>527</v>
      </c>
      <c r="B253" s="53" t="s">
        <v>528</v>
      </c>
      <c r="C253" s="54">
        <v>0</v>
      </c>
      <c r="D253" s="54">
        <v>0</v>
      </c>
      <c r="E253" s="55" t="str">
        <f t="shared" si="11"/>
        <v/>
      </c>
    </row>
    <row r="254" ht="36" hidden="1" customHeight="1" spans="1:5">
      <c r="A254" s="150" t="s">
        <v>529</v>
      </c>
      <c r="B254" s="53" t="s">
        <v>530</v>
      </c>
      <c r="C254" s="54">
        <v>0</v>
      </c>
      <c r="D254" s="54">
        <v>0</v>
      </c>
      <c r="E254" s="55" t="str">
        <f t="shared" si="11"/>
        <v/>
      </c>
    </row>
    <row r="255" ht="36" hidden="1" customHeight="1" spans="1:5">
      <c r="A255" s="150" t="s">
        <v>531</v>
      </c>
      <c r="B255" s="53" t="s">
        <v>532</v>
      </c>
      <c r="C255" s="54">
        <v>0</v>
      </c>
      <c r="D255" s="54">
        <v>0</v>
      </c>
      <c r="E255" s="55" t="str">
        <f t="shared" si="11"/>
        <v/>
      </c>
    </row>
    <row r="256" ht="36" hidden="1" customHeight="1" spans="1:5">
      <c r="A256" s="150" t="s">
        <v>533</v>
      </c>
      <c r="B256" s="53" t="s">
        <v>534</v>
      </c>
      <c r="C256" s="54">
        <v>0</v>
      </c>
      <c r="D256" s="54">
        <v>0</v>
      </c>
      <c r="E256" s="55" t="str">
        <f t="shared" si="11"/>
        <v/>
      </c>
    </row>
    <row r="257" ht="36" hidden="1" customHeight="1" spans="1:5">
      <c r="A257" s="150" t="s">
        <v>535</v>
      </c>
      <c r="B257" s="53" t="s">
        <v>107</v>
      </c>
      <c r="C257" s="54">
        <v>0</v>
      </c>
      <c r="D257" s="54">
        <v>0</v>
      </c>
      <c r="E257" s="55" t="str">
        <f t="shared" si="11"/>
        <v/>
      </c>
    </row>
    <row r="258" ht="36" hidden="1" customHeight="1" spans="1:5">
      <c r="A258" s="150" t="s">
        <v>536</v>
      </c>
      <c r="B258" s="53" t="s">
        <v>537</v>
      </c>
      <c r="C258" s="54"/>
      <c r="D258" s="54"/>
      <c r="E258" s="55"/>
    </row>
    <row r="259" ht="36" customHeight="1" spans="1:5">
      <c r="A259" s="148" t="s">
        <v>538</v>
      </c>
      <c r="B259" s="49" t="s">
        <v>539</v>
      </c>
      <c r="C259" s="50">
        <f>SUM(C260:C264)</f>
        <v>0</v>
      </c>
      <c r="D259" s="50"/>
      <c r="E259" s="51"/>
    </row>
    <row r="260" ht="36" hidden="1" customHeight="1" spans="1:5">
      <c r="A260" s="150" t="s">
        <v>540</v>
      </c>
      <c r="B260" s="53" t="s">
        <v>91</v>
      </c>
      <c r="C260" s="54">
        <v>0</v>
      </c>
      <c r="D260" s="54">
        <v>0</v>
      </c>
      <c r="E260" s="55" t="str">
        <f>IF(C260&gt;0,D260/C260-1,IF(C260&lt;0,-(D260/C260-1),""))</f>
        <v/>
      </c>
    </row>
    <row r="261" ht="36" hidden="1" customHeight="1" spans="1:5">
      <c r="A261" s="150" t="s">
        <v>541</v>
      </c>
      <c r="B261" s="53" t="s">
        <v>93</v>
      </c>
      <c r="C261" s="54">
        <v>0</v>
      </c>
      <c r="D261" s="54">
        <v>0</v>
      </c>
      <c r="E261" s="55" t="str">
        <f>IF(C261&gt;0,D261/C261-1,IF(C261&lt;0,-(D261/C261-1),""))</f>
        <v/>
      </c>
    </row>
    <row r="262" ht="36" hidden="1" customHeight="1" spans="1:5">
      <c r="A262" s="150" t="s">
        <v>542</v>
      </c>
      <c r="B262" s="53" t="s">
        <v>95</v>
      </c>
      <c r="C262" s="54">
        <v>0</v>
      </c>
      <c r="D262" s="54">
        <v>0</v>
      </c>
      <c r="E262" s="55" t="str">
        <f>IF(C262&gt;0,D262/C262-1,IF(C262&lt;0,-(D262/C262-1),""))</f>
        <v/>
      </c>
    </row>
    <row r="263" ht="36" hidden="1" customHeight="1" spans="1:5">
      <c r="A263" s="150" t="s">
        <v>543</v>
      </c>
      <c r="B263" s="53" t="s">
        <v>544</v>
      </c>
      <c r="C263" s="54">
        <v>0</v>
      </c>
      <c r="D263" s="54">
        <v>0</v>
      </c>
      <c r="E263" s="55" t="str">
        <f>IF(C263&gt;0,D263/C263-1,IF(C263&lt;0,-(D263/C263-1),""))</f>
        <v/>
      </c>
    </row>
    <row r="264" ht="36" hidden="1" customHeight="1" spans="1:5">
      <c r="A264" s="150" t="s">
        <v>545</v>
      </c>
      <c r="B264" s="53" t="s">
        <v>546</v>
      </c>
      <c r="C264" s="54"/>
      <c r="D264" s="54"/>
      <c r="E264" s="55"/>
    </row>
    <row r="265" ht="36" hidden="1" customHeight="1" spans="1:5">
      <c r="A265" s="148" t="s">
        <v>547</v>
      </c>
      <c r="B265" s="49" t="s">
        <v>548</v>
      </c>
      <c r="C265" s="50">
        <f>SUM(C266:C267)</f>
        <v>0</v>
      </c>
      <c r="D265" s="50"/>
      <c r="E265" s="51"/>
    </row>
    <row r="266" ht="36" hidden="1" customHeight="1" spans="1:5">
      <c r="A266" s="150" t="s">
        <v>549</v>
      </c>
      <c r="B266" s="53" t="s">
        <v>550</v>
      </c>
      <c r="C266" s="54">
        <v>0</v>
      </c>
      <c r="D266" s="54">
        <v>0</v>
      </c>
      <c r="E266" s="55" t="str">
        <f>IF(C266&gt;0,D266/C266-1,IF(C266&lt;0,-(D266/C266-1),""))</f>
        <v/>
      </c>
    </row>
    <row r="267" ht="36" hidden="1" customHeight="1" spans="1:5">
      <c r="A267" s="150" t="s">
        <v>551</v>
      </c>
      <c r="B267" s="53" t="s">
        <v>552</v>
      </c>
      <c r="C267" s="54"/>
      <c r="D267" s="54"/>
      <c r="E267" s="55"/>
    </row>
    <row r="268" ht="36" hidden="1" customHeight="1" spans="1:5">
      <c r="A268" s="155" t="s">
        <v>553</v>
      </c>
      <c r="B268" s="156" t="s">
        <v>237</v>
      </c>
      <c r="C268" s="157"/>
      <c r="D268" s="157"/>
      <c r="E268" s="51"/>
    </row>
    <row r="269" ht="36" customHeight="1" spans="1:5">
      <c r="A269" s="148" t="s">
        <v>554</v>
      </c>
      <c r="B269" s="49" t="s">
        <v>555</v>
      </c>
      <c r="C269" s="161">
        <f>SUM(C270,C277,C287,C293)</f>
        <v>20</v>
      </c>
      <c r="D269" s="161">
        <f>SUM(D270,D277,D287,D293)</f>
        <v>0</v>
      </c>
      <c r="E269" s="51">
        <f t="shared" ref="E269:E271" si="12">(D269/C269)-1</f>
        <v>-1</v>
      </c>
    </row>
    <row r="270" ht="36" customHeight="1" spans="1:5">
      <c r="A270" s="148" t="s">
        <v>556</v>
      </c>
      <c r="B270" s="49" t="s">
        <v>557</v>
      </c>
      <c r="C270" s="149">
        <f>SUM(C271:C276)</f>
        <v>20</v>
      </c>
      <c r="D270" s="50"/>
      <c r="E270" s="51">
        <f t="shared" si="12"/>
        <v>-1</v>
      </c>
    </row>
    <row r="271" ht="36" customHeight="1" spans="1:5">
      <c r="A271" s="159">
        <v>21702</v>
      </c>
      <c r="B271" s="162" t="s">
        <v>558</v>
      </c>
      <c r="C271" s="149">
        <f>SUM(C272:C280)</f>
        <v>20</v>
      </c>
      <c r="D271" s="50"/>
      <c r="E271" s="51">
        <f t="shared" si="12"/>
        <v>-1</v>
      </c>
    </row>
    <row r="272" ht="36" hidden="1" customHeight="1" spans="1:5">
      <c r="A272" s="163">
        <v>2170201</v>
      </c>
      <c r="B272" s="164" t="s">
        <v>559</v>
      </c>
      <c r="C272" s="149"/>
      <c r="D272" s="54">
        <v>0</v>
      </c>
      <c r="E272" s="55" t="str">
        <f t="shared" ref="E272:E288" si="13">IF(C272&gt;0,D272/C272-1,IF(C272&lt;0,-(D272/C272-1),""))</f>
        <v/>
      </c>
    </row>
    <row r="273" ht="36" hidden="1" customHeight="1" spans="1:5">
      <c r="A273" s="163">
        <v>2170202</v>
      </c>
      <c r="B273" s="164" t="s">
        <v>560</v>
      </c>
      <c r="C273" s="149"/>
      <c r="D273" s="54">
        <v>0</v>
      </c>
      <c r="E273" s="55" t="str">
        <f t="shared" si="13"/>
        <v/>
      </c>
    </row>
    <row r="274" ht="36" hidden="1" customHeight="1" spans="1:5">
      <c r="A274" s="163">
        <v>2170203</v>
      </c>
      <c r="B274" s="164" t="s">
        <v>561</v>
      </c>
      <c r="C274" s="149"/>
      <c r="D274" s="54">
        <v>0</v>
      </c>
      <c r="E274" s="55" t="str">
        <f t="shared" si="13"/>
        <v/>
      </c>
    </row>
    <row r="275" ht="36" hidden="1" customHeight="1" spans="1:5">
      <c r="A275" s="163">
        <v>2170204</v>
      </c>
      <c r="B275" s="164" t="s">
        <v>562</v>
      </c>
      <c r="C275" s="149"/>
      <c r="D275" s="54">
        <v>0</v>
      </c>
      <c r="E275" s="55" t="str">
        <f t="shared" si="13"/>
        <v/>
      </c>
    </row>
    <row r="276" ht="36" hidden="1" customHeight="1" spans="1:5">
      <c r="A276" s="163">
        <v>2170205</v>
      </c>
      <c r="B276" s="164" t="s">
        <v>563</v>
      </c>
      <c r="C276" s="149"/>
      <c r="D276" s="54">
        <v>0</v>
      </c>
      <c r="E276" s="55" t="str">
        <f t="shared" si="13"/>
        <v/>
      </c>
    </row>
    <row r="277" ht="36" hidden="1" customHeight="1" spans="1:5">
      <c r="A277" s="163">
        <v>2170206</v>
      </c>
      <c r="B277" s="164" t="s">
        <v>564</v>
      </c>
      <c r="C277" s="149"/>
      <c r="D277" s="54">
        <v>0</v>
      </c>
      <c r="E277" s="55" t="str">
        <f t="shared" si="13"/>
        <v/>
      </c>
    </row>
    <row r="278" ht="36" hidden="1" customHeight="1" spans="1:5">
      <c r="A278" s="163">
        <v>2170207</v>
      </c>
      <c r="B278" s="164" t="s">
        <v>565</v>
      </c>
      <c r="C278" s="149"/>
      <c r="D278" s="54">
        <v>0</v>
      </c>
      <c r="E278" s="55" t="str">
        <f t="shared" si="13"/>
        <v/>
      </c>
    </row>
    <row r="279" ht="36" hidden="1" customHeight="1" spans="1:5">
      <c r="A279" s="163">
        <v>2170208</v>
      </c>
      <c r="B279" s="164" t="s">
        <v>566</v>
      </c>
      <c r="C279" s="149"/>
      <c r="D279" s="54">
        <v>0</v>
      </c>
      <c r="E279" s="55" t="str">
        <f t="shared" si="13"/>
        <v/>
      </c>
    </row>
    <row r="280" ht="36" customHeight="1" spans="1:5">
      <c r="A280" s="163">
        <v>2170299</v>
      </c>
      <c r="B280" s="164" t="s">
        <v>567</v>
      </c>
      <c r="C280" s="149">
        <v>20</v>
      </c>
      <c r="D280" s="54"/>
      <c r="E280" s="51">
        <f>(D280/C280)-1</f>
        <v>-1</v>
      </c>
    </row>
    <row r="281" ht="36" hidden="1" customHeight="1" spans="1:5">
      <c r="A281" s="148" t="s">
        <v>568</v>
      </c>
      <c r="B281" s="49" t="s">
        <v>569</v>
      </c>
      <c r="C281" s="50">
        <f>SUM(C282:C286)</f>
        <v>0</v>
      </c>
      <c r="D281" s="50"/>
      <c r="E281" s="51"/>
    </row>
    <row r="282" ht="36" hidden="1" customHeight="1" spans="1:5">
      <c r="A282" s="150" t="s">
        <v>570</v>
      </c>
      <c r="B282" s="53" t="s">
        <v>571</v>
      </c>
      <c r="C282" s="54">
        <v>0</v>
      </c>
      <c r="D282" s="54">
        <v>0</v>
      </c>
      <c r="E282" s="55" t="str">
        <f t="shared" si="13"/>
        <v/>
      </c>
    </row>
    <row r="283" ht="36" hidden="1" customHeight="1" spans="1:5">
      <c r="A283" s="150" t="s">
        <v>572</v>
      </c>
      <c r="B283" s="53" t="s">
        <v>573</v>
      </c>
      <c r="C283" s="54">
        <v>0</v>
      </c>
      <c r="D283" s="54">
        <v>0</v>
      </c>
      <c r="E283" s="55" t="str">
        <f t="shared" si="13"/>
        <v/>
      </c>
    </row>
    <row r="284" ht="36" hidden="1" customHeight="1" spans="1:5">
      <c r="A284" s="150" t="s">
        <v>574</v>
      </c>
      <c r="B284" s="53" t="s">
        <v>575</v>
      </c>
      <c r="C284" s="54"/>
      <c r="D284" s="54"/>
      <c r="E284" s="55"/>
    </row>
    <row r="285" ht="36" hidden="1" customHeight="1" spans="1:5">
      <c r="A285" s="150" t="s">
        <v>576</v>
      </c>
      <c r="B285" s="53" t="s">
        <v>577</v>
      </c>
      <c r="C285" s="54">
        <v>0</v>
      </c>
      <c r="D285" s="54">
        <v>0</v>
      </c>
      <c r="E285" s="55" t="str">
        <f t="shared" si="13"/>
        <v/>
      </c>
    </row>
    <row r="286" ht="36" hidden="1" customHeight="1" spans="1:5">
      <c r="A286" s="150" t="s">
        <v>578</v>
      </c>
      <c r="B286" s="53" t="s">
        <v>579</v>
      </c>
      <c r="C286" s="54"/>
      <c r="D286" s="54"/>
      <c r="E286" s="55"/>
    </row>
    <row r="287" ht="36" hidden="1" customHeight="1" spans="1:5">
      <c r="A287" s="148" t="s">
        <v>580</v>
      </c>
      <c r="B287" s="49" t="s">
        <v>581</v>
      </c>
      <c r="C287" s="50">
        <f>SUM(C288:C289)</f>
        <v>0</v>
      </c>
      <c r="D287" s="50"/>
      <c r="E287" s="51"/>
    </row>
    <row r="288" ht="36" hidden="1" customHeight="1" spans="1:5">
      <c r="A288" s="56">
        <v>2179902</v>
      </c>
      <c r="B288" s="53" t="s">
        <v>582</v>
      </c>
      <c r="C288" s="54">
        <v>0</v>
      </c>
      <c r="D288" s="54">
        <v>0</v>
      </c>
      <c r="E288" s="55" t="str">
        <f t="shared" si="13"/>
        <v/>
      </c>
    </row>
    <row r="289" ht="36" hidden="1" customHeight="1" spans="1:5">
      <c r="A289" s="56">
        <v>2179999</v>
      </c>
      <c r="B289" s="53" t="s">
        <v>579</v>
      </c>
      <c r="C289" s="54"/>
      <c r="D289" s="54"/>
      <c r="E289" s="55"/>
    </row>
    <row r="290" ht="36" hidden="1" customHeight="1" spans="1:5">
      <c r="A290" s="159" t="s">
        <v>583</v>
      </c>
      <c r="B290" s="156" t="s">
        <v>237</v>
      </c>
      <c r="C290" s="50"/>
      <c r="D290" s="50"/>
      <c r="E290" s="51"/>
    </row>
    <row r="291" ht="36" customHeight="1" spans="1:5">
      <c r="A291" s="148" t="s">
        <v>584</v>
      </c>
      <c r="B291" s="49" t="s">
        <v>585</v>
      </c>
      <c r="C291" s="50"/>
      <c r="D291" s="50"/>
      <c r="E291" s="51"/>
    </row>
    <row r="292" ht="36" customHeight="1" spans="1:5">
      <c r="A292" s="148" t="s">
        <v>586</v>
      </c>
      <c r="B292" s="49" t="s">
        <v>587</v>
      </c>
      <c r="C292" s="50">
        <f>SUM(C293:C296)</f>
        <v>0</v>
      </c>
      <c r="D292" s="50"/>
      <c r="E292" s="51"/>
    </row>
    <row r="293" ht="36" hidden="1" customHeight="1" spans="1:5">
      <c r="A293" s="148" t="s">
        <v>588</v>
      </c>
      <c r="B293" s="49" t="s">
        <v>589</v>
      </c>
      <c r="C293" s="50"/>
      <c r="D293" s="50"/>
      <c r="E293" s="51"/>
    </row>
    <row r="294" ht="36" hidden="1" customHeight="1" spans="1:5">
      <c r="A294" s="148" t="s">
        <v>590</v>
      </c>
      <c r="B294" s="49" t="s">
        <v>591</v>
      </c>
      <c r="C294" s="50"/>
      <c r="D294" s="50"/>
      <c r="E294" s="51"/>
    </row>
    <row r="295" ht="36" hidden="1" customHeight="1" spans="1:5">
      <c r="A295" s="148" t="s">
        <v>592</v>
      </c>
      <c r="B295" s="49" t="s">
        <v>593</v>
      </c>
      <c r="C295" s="50"/>
      <c r="D295" s="50"/>
      <c r="E295" s="51"/>
    </row>
    <row r="296" ht="36" hidden="1" customHeight="1" spans="1:5">
      <c r="A296" s="159" t="s">
        <v>594</v>
      </c>
      <c r="B296" s="156" t="s">
        <v>237</v>
      </c>
      <c r="C296" s="157"/>
      <c r="D296" s="157"/>
      <c r="E296" s="51"/>
    </row>
    <row r="297" ht="36" customHeight="1" spans="1:5">
      <c r="A297" s="148" t="s">
        <v>595</v>
      </c>
      <c r="B297" s="49" t="s">
        <v>596</v>
      </c>
      <c r="C297" s="161">
        <f>SUM(C298,C309,C313)</f>
        <v>52</v>
      </c>
      <c r="D297" s="161">
        <f>SUM(D298,D309,D313)</f>
        <v>56</v>
      </c>
      <c r="E297" s="51">
        <f>(D297/C297)-1</f>
        <v>0.077</v>
      </c>
    </row>
    <row r="298" ht="36" customHeight="1" spans="1:5">
      <c r="A298" s="148" t="s">
        <v>597</v>
      </c>
      <c r="B298" s="49" t="s">
        <v>598</v>
      </c>
      <c r="C298" s="149">
        <f>SUM(C299:C308)</f>
        <v>0</v>
      </c>
      <c r="D298" s="50"/>
      <c r="E298" s="51"/>
    </row>
    <row r="299" ht="36" hidden="1" customHeight="1" spans="1:5">
      <c r="A299" s="150" t="s">
        <v>599</v>
      </c>
      <c r="B299" s="53" t="s">
        <v>600</v>
      </c>
      <c r="C299" s="149"/>
      <c r="D299" s="54">
        <v>0</v>
      </c>
      <c r="E299" s="55" t="str">
        <f>IF(C299&gt;0,D299/C299-1,IF(C299&lt;0,-(D299/C299-1),""))</f>
        <v/>
      </c>
    </row>
    <row r="300" ht="36" hidden="1" customHeight="1" spans="1:5">
      <c r="A300" s="150" t="s">
        <v>601</v>
      </c>
      <c r="B300" s="53" t="s">
        <v>602</v>
      </c>
      <c r="C300" s="149"/>
      <c r="D300" s="54">
        <v>0</v>
      </c>
      <c r="E300" s="55" t="str">
        <f>IF(C300&gt;0,D300/C300-1,IF(C300&lt;0,-(D300/C300-1),""))</f>
        <v/>
      </c>
    </row>
    <row r="301" ht="36" hidden="1" customHeight="1" spans="1:5">
      <c r="A301" s="150" t="s">
        <v>603</v>
      </c>
      <c r="B301" s="53" t="s">
        <v>604</v>
      </c>
      <c r="C301" s="149"/>
      <c r="D301" s="54">
        <v>0</v>
      </c>
      <c r="E301" s="55" t="str">
        <f>IF(C301&gt;0,D301/C301-1,IF(C301&lt;0,-(D301/C301-1),""))</f>
        <v/>
      </c>
    </row>
    <row r="302" ht="36" hidden="1" customHeight="1" spans="1:5">
      <c r="A302" s="150" t="s">
        <v>605</v>
      </c>
      <c r="B302" s="53" t="s">
        <v>606</v>
      </c>
      <c r="C302" s="149"/>
      <c r="D302" s="54">
        <v>0</v>
      </c>
      <c r="E302" s="55" t="str">
        <f>IF(C302&gt;0,D302/C302-1,IF(C302&lt;0,-(D302/C302-1),""))</f>
        <v/>
      </c>
    </row>
    <row r="303" ht="36" hidden="1" customHeight="1" spans="1:5">
      <c r="A303" s="150" t="s">
        <v>607</v>
      </c>
      <c r="B303" s="53" t="s">
        <v>608</v>
      </c>
      <c r="C303" s="149"/>
      <c r="D303" s="54"/>
      <c r="E303" s="55"/>
    </row>
    <row r="304" ht="36" hidden="1" customHeight="1" spans="1:5">
      <c r="A304" s="150" t="s">
        <v>609</v>
      </c>
      <c r="B304" s="53" t="s">
        <v>610</v>
      </c>
      <c r="C304" s="149"/>
      <c r="D304" s="54">
        <v>0</v>
      </c>
      <c r="E304" s="55" t="str">
        <f>IF(C304&gt;0,D304/C304-1,IF(C304&lt;0,-(D304/C304-1),""))</f>
        <v/>
      </c>
    </row>
    <row r="305" ht="36" hidden="1" customHeight="1" spans="1:5">
      <c r="A305" s="150" t="s">
        <v>611</v>
      </c>
      <c r="B305" s="53" t="s">
        <v>612</v>
      </c>
      <c r="C305" s="149"/>
      <c r="D305" s="54">
        <v>0</v>
      </c>
      <c r="E305" s="55" t="str">
        <f>IF(C305&gt;0,D305/C305-1,IF(C305&lt;0,-(D305/C305-1),""))</f>
        <v/>
      </c>
    </row>
    <row r="306" ht="36" hidden="1" customHeight="1" spans="1:5">
      <c r="A306" s="150" t="s">
        <v>613</v>
      </c>
      <c r="B306" s="53" t="s">
        <v>614</v>
      </c>
      <c r="C306" s="149"/>
      <c r="D306" s="54">
        <v>0</v>
      </c>
      <c r="E306" s="55" t="str">
        <f>IF(C306&gt;0,D306/C306-1,IF(C306&lt;0,-(D306/C306-1),""))</f>
        <v/>
      </c>
    </row>
    <row r="307" ht="36" hidden="1" customHeight="1" spans="1:5">
      <c r="A307" s="150" t="s">
        <v>615</v>
      </c>
      <c r="B307" s="53" t="s">
        <v>616</v>
      </c>
      <c r="C307" s="149"/>
      <c r="D307" s="54">
        <v>0</v>
      </c>
      <c r="E307" s="55" t="str">
        <f>IF(C307&gt;0,D307/C307-1,IF(C307&lt;0,-(D307/C307-1),""))</f>
        <v/>
      </c>
    </row>
    <row r="308" ht="36" hidden="1" customHeight="1" spans="1:5">
      <c r="A308" s="150" t="s">
        <v>617</v>
      </c>
      <c r="B308" s="53" t="s">
        <v>618</v>
      </c>
      <c r="C308" s="149"/>
      <c r="D308" s="54"/>
      <c r="E308" s="55"/>
    </row>
    <row r="309" ht="36" customHeight="1" spans="1:5">
      <c r="A309" s="148" t="s">
        <v>619</v>
      </c>
      <c r="B309" s="49" t="s">
        <v>620</v>
      </c>
      <c r="C309" s="149">
        <f>SUM(C310:C312)</f>
        <v>52</v>
      </c>
      <c r="D309" s="149">
        <f>SUM(D310:D312)</f>
        <v>56</v>
      </c>
      <c r="E309" s="51">
        <f t="shared" ref="E309:E312" si="14">(D309/C309)-1</f>
        <v>0.077</v>
      </c>
    </row>
    <row r="310" ht="36" customHeight="1" spans="1:5">
      <c r="A310" s="150" t="s">
        <v>621</v>
      </c>
      <c r="B310" s="53" t="s">
        <v>622</v>
      </c>
      <c r="C310" s="149">
        <v>52</v>
      </c>
      <c r="D310" s="149">
        <v>51</v>
      </c>
      <c r="E310" s="51">
        <f t="shared" si="14"/>
        <v>-0.019</v>
      </c>
    </row>
    <row r="311" ht="36" customHeight="1" spans="1:5">
      <c r="A311" s="150" t="s">
        <v>623</v>
      </c>
      <c r="B311" s="53" t="s">
        <v>624</v>
      </c>
      <c r="C311" s="54">
        <v>0</v>
      </c>
      <c r="D311" s="149"/>
      <c r="E311" s="55" t="str">
        <f>IF(C311&gt;0,D311/C311-1,IF(C311&lt;0,-(D311/C311-1),""))</f>
        <v/>
      </c>
    </row>
    <row r="312" ht="36" customHeight="1" spans="1:5">
      <c r="A312" s="150" t="s">
        <v>625</v>
      </c>
      <c r="B312" s="53" t="s">
        <v>626</v>
      </c>
      <c r="C312" s="54"/>
      <c r="D312" s="149">
        <v>5</v>
      </c>
      <c r="E312" s="51" t="e">
        <f t="shared" si="14"/>
        <v>#DIV/0!</v>
      </c>
    </row>
    <row r="313" ht="36" hidden="1" customHeight="1" spans="1:5">
      <c r="A313" s="148" t="s">
        <v>627</v>
      </c>
      <c r="B313" s="49" t="s">
        <v>628</v>
      </c>
      <c r="C313" s="50">
        <f>SUM(C314:C317)</f>
        <v>0</v>
      </c>
      <c r="D313" s="50"/>
      <c r="E313" s="51"/>
    </row>
    <row r="314" ht="36" hidden="1" customHeight="1" spans="1:5">
      <c r="A314" s="150" t="s">
        <v>629</v>
      </c>
      <c r="B314" s="53" t="s">
        <v>630</v>
      </c>
      <c r="C314" s="54">
        <v>0</v>
      </c>
      <c r="D314" s="54">
        <v>0</v>
      </c>
      <c r="E314" s="55" t="str">
        <f>IF(C314&gt;0,D314/C314-1,IF(C314&lt;0,-(D314/C314-1),""))</f>
        <v/>
      </c>
    </row>
    <row r="315" ht="36" hidden="1" customHeight="1" spans="1:5">
      <c r="A315" s="150" t="s">
        <v>631</v>
      </c>
      <c r="B315" s="53" t="s">
        <v>632</v>
      </c>
      <c r="C315" s="54"/>
      <c r="D315" s="54"/>
      <c r="E315" s="55"/>
    </row>
    <row r="316" ht="36" hidden="1" customHeight="1" spans="1:5">
      <c r="A316" s="150" t="s">
        <v>633</v>
      </c>
      <c r="B316" s="53" t="s">
        <v>634</v>
      </c>
      <c r="C316" s="54">
        <v>0</v>
      </c>
      <c r="D316" s="54">
        <v>0</v>
      </c>
      <c r="E316" s="55" t="str">
        <f>IF(C316&gt;0,D316/C316-1,IF(C316&lt;0,-(D316/C316-1),""))</f>
        <v/>
      </c>
    </row>
    <row r="317" ht="36" hidden="1" customHeight="1" spans="1:5">
      <c r="A317" s="155" t="s">
        <v>635</v>
      </c>
      <c r="B317" s="156" t="s">
        <v>237</v>
      </c>
      <c r="C317" s="157"/>
      <c r="D317" s="157"/>
      <c r="E317" s="51"/>
    </row>
    <row r="318" ht="36" customHeight="1" spans="1:5">
      <c r="A318" s="148" t="s">
        <v>636</v>
      </c>
      <c r="B318" s="49" t="s">
        <v>637</v>
      </c>
      <c r="C318" s="50"/>
      <c r="D318" s="50"/>
      <c r="E318" s="51"/>
    </row>
    <row r="319" ht="36" customHeight="1" spans="1:5">
      <c r="A319" s="148" t="s">
        <v>638</v>
      </c>
      <c r="B319" s="49" t="s">
        <v>639</v>
      </c>
      <c r="C319" s="50"/>
      <c r="D319" s="50"/>
      <c r="E319" s="51"/>
    </row>
    <row r="320" ht="36" customHeight="1" spans="1:5">
      <c r="A320" s="159" t="s">
        <v>640</v>
      </c>
      <c r="B320" s="156" t="s">
        <v>237</v>
      </c>
      <c r="C320" s="157"/>
      <c r="D320" s="157"/>
      <c r="E320" s="51"/>
    </row>
    <row r="321" ht="36" customHeight="1" spans="1:5">
      <c r="A321" s="148" t="s">
        <v>641</v>
      </c>
      <c r="B321" s="49" t="s">
        <v>642</v>
      </c>
      <c r="C321" s="161">
        <v>300</v>
      </c>
      <c r="D321" s="161">
        <v>450</v>
      </c>
      <c r="E321" s="51">
        <f t="shared" ref="E321:E324" si="15">(D321/C321)-1</f>
        <v>0.5</v>
      </c>
    </row>
    <row r="322" ht="36" customHeight="1" spans="1:5">
      <c r="A322" s="148" t="s">
        <v>643</v>
      </c>
      <c r="B322" s="49" t="s">
        <v>644</v>
      </c>
      <c r="C322" s="161">
        <f>C323</f>
        <v>56</v>
      </c>
      <c r="D322" s="161">
        <f>D323</f>
        <v>856</v>
      </c>
      <c r="E322" s="51">
        <f t="shared" si="15"/>
        <v>14.286</v>
      </c>
    </row>
    <row r="323" ht="36" customHeight="1" spans="1:5">
      <c r="A323" s="148" t="s">
        <v>645</v>
      </c>
      <c r="B323" s="49" t="s">
        <v>646</v>
      </c>
      <c r="C323" s="149">
        <f>SUM(C324:C327)</f>
        <v>56</v>
      </c>
      <c r="D323" s="149">
        <f>SUM(D324:D327)</f>
        <v>856</v>
      </c>
      <c r="E323" s="51">
        <f t="shared" si="15"/>
        <v>14.286</v>
      </c>
    </row>
    <row r="324" ht="36" customHeight="1" spans="1:5">
      <c r="A324" s="150" t="s">
        <v>647</v>
      </c>
      <c r="B324" s="53" t="s">
        <v>648</v>
      </c>
      <c r="C324" s="149">
        <v>56</v>
      </c>
      <c r="D324" s="149">
        <v>56</v>
      </c>
      <c r="E324" s="51">
        <f t="shared" si="15"/>
        <v>0</v>
      </c>
    </row>
    <row r="325" ht="36" customHeight="1" spans="1:5">
      <c r="A325" s="150" t="s">
        <v>649</v>
      </c>
      <c r="B325" s="53" t="s">
        <v>650</v>
      </c>
      <c r="C325" s="54"/>
      <c r="D325" s="149"/>
      <c r="E325" s="55"/>
    </row>
    <row r="326" ht="36" customHeight="1" spans="1:5">
      <c r="A326" s="150" t="s">
        <v>651</v>
      </c>
      <c r="B326" s="53" t="s">
        <v>652</v>
      </c>
      <c r="C326" s="54"/>
      <c r="D326" s="149">
        <v>800</v>
      </c>
      <c r="E326" s="51" t="e">
        <f>(D326/C326)-1</f>
        <v>#DIV/0!</v>
      </c>
    </row>
    <row r="327" ht="36" customHeight="1" spans="1:5">
      <c r="A327" s="150">
        <v>2320399</v>
      </c>
      <c r="B327" s="53" t="s">
        <v>653</v>
      </c>
      <c r="C327" s="54">
        <v>0</v>
      </c>
      <c r="D327" s="54">
        <v>0</v>
      </c>
      <c r="E327" s="55" t="str">
        <f>IF(C327&gt;0,D327/C327-1,IF(C327&lt;0,-(D327/C327-1),""))</f>
        <v/>
      </c>
    </row>
    <row r="328" ht="36" customHeight="1" spans="1:5">
      <c r="A328" s="148" t="s">
        <v>654</v>
      </c>
      <c r="B328" s="156" t="s">
        <v>237</v>
      </c>
      <c r="C328" s="50"/>
      <c r="D328" s="50"/>
      <c r="E328" s="51"/>
    </row>
    <row r="329" ht="36" customHeight="1" spans="1:5">
      <c r="A329" s="148" t="s">
        <v>655</v>
      </c>
      <c r="B329" s="49" t="s">
        <v>656</v>
      </c>
      <c r="C329" s="50"/>
      <c r="D329" s="50"/>
      <c r="E329" s="51"/>
    </row>
    <row r="330" ht="36" customHeight="1" spans="1:5">
      <c r="A330" s="148" t="s">
        <v>657</v>
      </c>
      <c r="B330" s="49" t="s">
        <v>658</v>
      </c>
      <c r="C330" s="50"/>
      <c r="D330" s="50"/>
      <c r="E330" s="51"/>
    </row>
    <row r="331" ht="36" customHeight="1" spans="1:5">
      <c r="A331" s="148" t="s">
        <v>659</v>
      </c>
      <c r="B331" s="49" t="s">
        <v>660</v>
      </c>
      <c r="C331" s="50"/>
      <c r="D331" s="50"/>
      <c r="E331" s="51"/>
    </row>
    <row r="332" ht="36" customHeight="1" spans="1:5">
      <c r="A332" s="148" t="s">
        <v>661</v>
      </c>
      <c r="B332" s="49" t="s">
        <v>662</v>
      </c>
      <c r="C332" s="50"/>
      <c r="D332" s="50"/>
      <c r="E332" s="51"/>
    </row>
    <row r="333" ht="36" customHeight="1" spans="1:5">
      <c r="A333" s="148" t="s">
        <v>663</v>
      </c>
      <c r="B333" s="49" t="s">
        <v>664</v>
      </c>
      <c r="C333" s="50"/>
      <c r="D333" s="50"/>
      <c r="E333" s="51"/>
    </row>
    <row r="334" ht="36" hidden="1" customHeight="1" spans="1:5">
      <c r="A334" s="155" t="s">
        <v>665</v>
      </c>
      <c r="B334" s="156" t="s">
        <v>237</v>
      </c>
      <c r="C334" s="165">
        <v>0</v>
      </c>
      <c r="D334" s="165">
        <v>0</v>
      </c>
      <c r="E334" s="51" t="str">
        <f>IF(C334&gt;0,D334/C334-1,IF(C334&lt;0,-(D334/C334-1),""))</f>
        <v/>
      </c>
    </row>
    <row r="335" ht="36" customHeight="1" spans="1:5">
      <c r="A335" s="166"/>
      <c r="B335" s="156"/>
      <c r="C335" s="165"/>
      <c r="D335" s="165"/>
      <c r="E335" s="51"/>
    </row>
    <row r="336" ht="36" customHeight="1" spans="1:5">
      <c r="A336" s="167"/>
      <c r="B336" s="168" t="s">
        <v>666</v>
      </c>
      <c r="C336" s="60">
        <f>SUM(C4,C95:C101,C133,C168,C169,C183,C194,C227,C248,C269,C291,C292,C297,C318:C319,C321:C322,C329,C331)</f>
        <v>26000</v>
      </c>
      <c r="D336" s="60">
        <f>SUM(D4,D95:D101,D133,D168,D169,D183,D194,D227,D248,D269,D291,D292,D297,D318:D319,D321:D322,D329,D331)</f>
        <v>33000</v>
      </c>
      <c r="E336" s="51">
        <f>(D336/C336)-1</f>
        <v>0.269</v>
      </c>
    </row>
    <row r="337" spans="3:3">
      <c r="C337" s="109"/>
    </row>
    <row r="338" spans="3:3">
      <c r="C338" s="169"/>
    </row>
    <row r="339" spans="3:3">
      <c r="C339" s="109"/>
    </row>
    <row r="340" spans="3:3">
      <c r="C340" s="169"/>
    </row>
    <row r="341" spans="3:3">
      <c r="C341" s="109"/>
    </row>
    <row r="342" spans="3:3">
      <c r="C342" s="109"/>
    </row>
    <row r="343" spans="3:3">
      <c r="C343" s="169"/>
    </row>
    <row r="344" spans="3:3">
      <c r="C344" s="109"/>
    </row>
    <row r="345" spans="3:3">
      <c r="C345" s="109"/>
    </row>
    <row r="346" spans="3:3">
      <c r="C346" s="109"/>
    </row>
    <row r="347" spans="3:3">
      <c r="C347" s="109"/>
    </row>
    <row r="348" spans="3:5">
      <c r="C348" s="169"/>
      <c r="E348" s="86">
        <f>IF(C336&lt;&gt;0,IF((D336/C336-1)&lt;-30%,"",IF((D336/C336-1)&gt;150%,"",D336/C336-1)),"")</f>
        <v>0</v>
      </c>
    </row>
    <row r="349" spans="3:3">
      <c r="C349" s="109"/>
    </row>
  </sheetData>
  <autoFilter xmlns:etc="http://www.wps.cn/officeDocument/2017/etCustomData" ref="A3:E336" etc:filterBottomFollowUsedRange="0">
    <extLst/>
  </autoFilter>
  <mergeCells count="1">
    <mergeCell ref="B1:E1"/>
  </mergeCells>
  <printOptions horizontalCentered="1"/>
  <pageMargins left="0.47244094488189" right="0.393700787401575" top="0.748031496062992" bottom="0.748031496062992" header="0.31496062992126" footer="0.31496062992126"/>
  <pageSetup paperSize="9" scale="75" orientation="portrait"/>
  <headerFooter alignWithMargins="0">
    <oddFooter>&amp;C&amp;16-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showZeros="0" view="pageBreakPreview" zoomScaleNormal="100" topLeftCell="A16" workbookViewId="0">
      <selection activeCell="A1" sqref="A1:B1"/>
    </sheetView>
  </sheetViews>
  <sheetFormatPr defaultColWidth="9" defaultRowHeight="13.5" outlineLevelCol="1"/>
  <cols>
    <col min="1" max="1" width="79" customWidth="1"/>
    <col min="2" max="2" width="36.5" customWidth="1"/>
  </cols>
  <sheetData>
    <row r="1" ht="45" customHeight="1" spans="1:2">
      <c r="A1" s="128" t="s">
        <v>667</v>
      </c>
      <c r="B1" s="128"/>
    </row>
    <row r="2" ht="20.1" customHeight="1" spans="1:2">
      <c r="A2" s="129"/>
      <c r="B2" s="130" t="s">
        <v>1</v>
      </c>
    </row>
    <row r="3" ht="45" customHeight="1" spans="1:2">
      <c r="A3" s="131" t="s">
        <v>668</v>
      </c>
      <c r="B3" s="132" t="s">
        <v>5</v>
      </c>
    </row>
    <row r="4" ht="30" customHeight="1" spans="1:2">
      <c r="A4" s="133" t="s">
        <v>669</v>
      </c>
      <c r="B4" s="134">
        <f>SUM(B5:B8)</f>
        <v>705</v>
      </c>
    </row>
    <row r="5" ht="30" customHeight="1" spans="1:2">
      <c r="A5" s="135" t="s">
        <v>670</v>
      </c>
      <c r="B5" s="136">
        <v>459</v>
      </c>
    </row>
    <row r="6" ht="30" customHeight="1" spans="1:2">
      <c r="A6" s="135" t="s">
        <v>671</v>
      </c>
      <c r="B6" s="136">
        <v>154</v>
      </c>
    </row>
    <row r="7" ht="30" customHeight="1" spans="1:2">
      <c r="A7" s="135" t="s">
        <v>672</v>
      </c>
      <c r="B7" s="136">
        <v>51</v>
      </c>
    </row>
    <row r="8" ht="30" customHeight="1" spans="1:2">
      <c r="A8" s="135" t="s">
        <v>673</v>
      </c>
      <c r="B8" s="136">
        <v>41</v>
      </c>
    </row>
    <row r="9" ht="30" customHeight="1" spans="1:2">
      <c r="A9" s="133" t="s">
        <v>674</v>
      </c>
      <c r="B9" s="134">
        <f>SUM(B10:B19)</f>
        <v>1591</v>
      </c>
    </row>
    <row r="10" ht="30" customHeight="1" spans="1:2">
      <c r="A10" s="135" t="s">
        <v>675</v>
      </c>
      <c r="B10" s="136">
        <v>273</v>
      </c>
    </row>
    <row r="11" ht="30" customHeight="1" spans="1:2">
      <c r="A11" s="135" t="s">
        <v>676</v>
      </c>
      <c r="B11" s="136">
        <v>10</v>
      </c>
    </row>
    <row r="12" ht="30" customHeight="1" spans="1:2">
      <c r="A12" s="135" t="s">
        <v>677</v>
      </c>
      <c r="B12" s="136">
        <v>29</v>
      </c>
    </row>
    <row r="13" ht="30" customHeight="1" spans="1:2">
      <c r="A13" s="135" t="s">
        <v>678</v>
      </c>
      <c r="B13" s="136"/>
    </row>
    <row r="14" ht="30" customHeight="1" spans="1:2">
      <c r="A14" s="135" t="s">
        <v>679</v>
      </c>
      <c r="B14" s="136">
        <v>735</v>
      </c>
    </row>
    <row r="15" ht="30" customHeight="1" spans="1:2">
      <c r="A15" s="135" t="s">
        <v>680</v>
      </c>
      <c r="B15" s="136">
        <v>20</v>
      </c>
    </row>
    <row r="16" ht="30" customHeight="1" spans="1:2">
      <c r="A16" s="135" t="s">
        <v>681</v>
      </c>
      <c r="B16" s="136"/>
    </row>
    <row r="17" ht="30" customHeight="1" spans="1:2">
      <c r="A17" s="135" t="s">
        <v>682</v>
      </c>
      <c r="B17" s="136">
        <v>30</v>
      </c>
    </row>
    <row r="18" ht="30" customHeight="1" spans="1:2">
      <c r="A18" s="135" t="s">
        <v>683</v>
      </c>
      <c r="B18" s="136">
        <v>1</v>
      </c>
    </row>
    <row r="19" ht="30" customHeight="1" spans="1:2">
      <c r="A19" s="135" t="s">
        <v>684</v>
      </c>
      <c r="B19" s="136">
        <v>493</v>
      </c>
    </row>
    <row r="20" ht="30" customHeight="1" spans="1:2">
      <c r="A20" s="133" t="s">
        <v>685</v>
      </c>
      <c r="B20" s="134">
        <f>SUM(B21)</f>
        <v>0</v>
      </c>
    </row>
    <row r="21" ht="30" customHeight="1" spans="1:2">
      <c r="A21" s="135" t="s">
        <v>686</v>
      </c>
      <c r="B21" s="137"/>
    </row>
    <row r="22" ht="30" customHeight="1" spans="1:2">
      <c r="A22" s="133" t="s">
        <v>687</v>
      </c>
      <c r="B22" s="134">
        <f>SUM(B23:B24)</f>
        <v>570</v>
      </c>
    </row>
    <row r="23" ht="30" customHeight="1" spans="1:2">
      <c r="A23" s="135" t="s">
        <v>688</v>
      </c>
      <c r="B23" s="137">
        <v>510</v>
      </c>
    </row>
    <row r="24" ht="30" customHeight="1" spans="1:2">
      <c r="A24" s="135" t="s">
        <v>689</v>
      </c>
      <c r="B24" s="136">
        <v>60</v>
      </c>
    </row>
    <row r="25" ht="30" customHeight="1" spans="1:2">
      <c r="A25" s="133" t="s">
        <v>690</v>
      </c>
      <c r="B25" s="134">
        <f>SUM(B26)</f>
        <v>0</v>
      </c>
    </row>
    <row r="26" ht="30" customHeight="1" spans="1:2">
      <c r="A26" s="135" t="s">
        <v>691</v>
      </c>
      <c r="B26" s="137"/>
    </row>
    <row r="27" ht="30" customHeight="1" spans="1:2">
      <c r="A27" s="133" t="s">
        <v>692</v>
      </c>
      <c r="B27" s="134">
        <f>SUM(B28:B30)</f>
        <v>0</v>
      </c>
    </row>
    <row r="28" ht="30" customHeight="1" spans="1:2">
      <c r="A28" s="135" t="s">
        <v>693</v>
      </c>
      <c r="B28" s="136"/>
    </row>
    <row r="29" ht="30" customHeight="1" spans="1:2">
      <c r="A29" s="135" t="s">
        <v>694</v>
      </c>
      <c r="B29" s="136"/>
    </row>
    <row r="30" ht="30" customHeight="1" spans="1:2">
      <c r="A30" s="135" t="s">
        <v>695</v>
      </c>
      <c r="B30" s="136"/>
    </row>
    <row r="31" ht="30" customHeight="1" spans="1:2">
      <c r="A31" s="138" t="s">
        <v>696</v>
      </c>
      <c r="B31" s="134">
        <f>SUM(B4,B9,B20,B22,B25,B27)</f>
        <v>2866</v>
      </c>
    </row>
  </sheetData>
  <autoFilter xmlns:etc="http://www.wps.cn/officeDocument/2017/etCustomData" ref="A3:B31" etc:filterBottomFollowUsedRange="0">
    <extLst/>
  </autoFilter>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workbookViewId="0">
      <selection activeCell="B12" sqref="B12"/>
    </sheetView>
  </sheetViews>
  <sheetFormatPr defaultColWidth="9" defaultRowHeight="13.5" outlineLevelCol="4"/>
  <cols>
    <col min="1" max="1" width="37.75" style="110" customWidth="1"/>
    <col min="2" max="2" width="22" style="110" customWidth="1"/>
    <col min="3" max="4" width="23.875" style="110" customWidth="1"/>
    <col min="5" max="5" width="24.5" style="110" customWidth="1"/>
    <col min="6" max="248" width="9" style="110"/>
    <col min="249" max="16384" width="9" style="111"/>
  </cols>
  <sheetData>
    <row r="1" s="110" customFormat="1" ht="40.5" customHeight="1" spans="1:5">
      <c r="A1" s="112" t="s">
        <v>697</v>
      </c>
      <c r="B1" s="112"/>
      <c r="C1" s="112"/>
      <c r="D1" s="112"/>
      <c r="E1" s="112"/>
    </row>
    <row r="2" s="110" customFormat="1" ht="17.1" customHeight="1" spans="1:5">
      <c r="A2" s="113"/>
      <c r="B2" s="113"/>
      <c r="C2" s="113"/>
      <c r="D2" s="114"/>
      <c r="E2" s="115" t="s">
        <v>1</v>
      </c>
    </row>
    <row r="3" s="111" customFormat="1" ht="24.95" customHeight="1" spans="1:5">
      <c r="A3" s="116" t="s">
        <v>3</v>
      </c>
      <c r="B3" s="116" t="s">
        <v>4</v>
      </c>
      <c r="C3" s="116" t="s">
        <v>5</v>
      </c>
      <c r="D3" s="117" t="s">
        <v>698</v>
      </c>
      <c r="E3" s="118"/>
    </row>
    <row r="4" s="111" customFormat="1" ht="24.95" customHeight="1" spans="1:5">
      <c r="A4" s="119"/>
      <c r="B4" s="119"/>
      <c r="C4" s="119"/>
      <c r="D4" s="120" t="s">
        <v>699</v>
      </c>
      <c r="E4" s="120" t="s">
        <v>700</v>
      </c>
    </row>
    <row r="5" s="110" customFormat="1" ht="35.1" customHeight="1" spans="1:5">
      <c r="A5" s="121" t="s">
        <v>701</v>
      </c>
      <c r="B5" s="122">
        <f>SUM(B6:B8)</f>
        <v>39</v>
      </c>
      <c r="C5" s="122">
        <f>SUM(C6:C8)</f>
        <v>80</v>
      </c>
      <c r="D5" s="123">
        <f>C5-B5</f>
        <v>41</v>
      </c>
      <c r="E5" s="124">
        <f>(C5/B5)-1</f>
        <v>1.05</v>
      </c>
    </row>
    <row r="6" s="110" customFormat="1" ht="35.1" customHeight="1" spans="1:5">
      <c r="A6" s="125" t="s">
        <v>702</v>
      </c>
      <c r="B6" s="123"/>
      <c r="C6" s="123"/>
      <c r="D6" s="123"/>
      <c r="E6" s="124"/>
    </row>
    <row r="7" s="110" customFormat="1" ht="35.1" customHeight="1" spans="1:5">
      <c r="A7" s="125" t="s">
        <v>703</v>
      </c>
      <c r="B7" s="123">
        <v>10</v>
      </c>
      <c r="C7" s="123">
        <v>20</v>
      </c>
      <c r="D7" s="123">
        <f>C7-B7</f>
        <v>10</v>
      </c>
      <c r="E7" s="124">
        <f>(C7/B7)-1</f>
        <v>1</v>
      </c>
    </row>
    <row r="8" s="110" customFormat="1" ht="35.1" customHeight="1" spans="1:5">
      <c r="A8" s="125" t="s">
        <v>704</v>
      </c>
      <c r="B8" s="123">
        <f>SUM(B9:B10)</f>
        <v>29</v>
      </c>
      <c r="C8" s="123">
        <f>SUM(C9:C10)</f>
        <v>60</v>
      </c>
      <c r="D8" s="123">
        <f>C8-B8</f>
        <v>31</v>
      </c>
      <c r="E8" s="124">
        <f>(C8/B8)-1</f>
        <v>1.07</v>
      </c>
    </row>
    <row r="9" s="110" customFormat="1" ht="35.1" customHeight="1" spans="1:5">
      <c r="A9" s="126" t="s">
        <v>705</v>
      </c>
      <c r="B9" s="123"/>
      <c r="C9" s="123">
        <v>30</v>
      </c>
      <c r="D9" s="123">
        <f>C9-B9</f>
        <v>30</v>
      </c>
      <c r="E9" s="124"/>
    </row>
    <row r="10" s="110" customFormat="1" ht="35.1" customHeight="1" spans="1:5">
      <c r="A10" s="126" t="s">
        <v>706</v>
      </c>
      <c r="B10" s="123">
        <v>29</v>
      </c>
      <c r="C10" s="123">
        <v>30</v>
      </c>
      <c r="D10" s="123">
        <f>C10-B10</f>
        <v>1</v>
      </c>
      <c r="E10" s="124">
        <f>(C10/B10)-1</f>
        <v>0.03</v>
      </c>
    </row>
    <row r="11" s="110" customFormat="1" ht="129.95" customHeight="1" spans="1:5">
      <c r="A11" s="127" t="s">
        <v>707</v>
      </c>
      <c r="B11" s="127"/>
      <c r="C11" s="127"/>
      <c r="D11" s="127"/>
      <c r="E11" s="127"/>
    </row>
  </sheetData>
  <mergeCells count="6">
    <mergeCell ref="A1:E1"/>
    <mergeCell ref="D3:E3"/>
    <mergeCell ref="A11:E11"/>
    <mergeCell ref="A3:A4"/>
    <mergeCell ref="B3:B4"/>
    <mergeCell ref="C3:C4"/>
  </mergeCells>
  <printOptions horizontalCentered="1"/>
  <pageMargins left="0.707638888888889" right="0.707638888888889" top="0.751388888888889" bottom="0.751388888888889" header="0.30625" footer="0.30625"/>
  <pageSetup paperSize="9" fitToHeight="200" orientation="landscape"/>
  <headerFooter>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0"/>
  <sheetViews>
    <sheetView showGridLines="0" showZeros="0" view="pageBreakPreview" zoomScaleNormal="115" topLeftCell="A21" workbookViewId="0">
      <selection activeCell="B35" sqref="B35"/>
    </sheetView>
  </sheetViews>
  <sheetFormatPr defaultColWidth="9" defaultRowHeight="14.25" outlineLevelCol="4"/>
  <cols>
    <col min="1" max="1" width="20.625" style="85" customWidth="1"/>
    <col min="2" max="2" width="50.75" style="85" customWidth="1"/>
    <col min="3" max="4" width="20.625" style="85" customWidth="1"/>
    <col min="5" max="5" width="20.625" style="86" customWidth="1"/>
    <col min="6" max="16355" width="9" style="85"/>
    <col min="16356" max="16356" width="45.625" style="85"/>
    <col min="16357" max="16384" width="9" style="85"/>
  </cols>
  <sheetData>
    <row r="1" ht="45" customHeight="1" spans="1:5">
      <c r="A1" s="87"/>
      <c r="B1" s="88" t="s">
        <v>708</v>
      </c>
      <c r="C1" s="88"/>
      <c r="D1" s="88"/>
      <c r="E1" s="88"/>
    </row>
    <row r="2" s="83" customFormat="1" ht="20.1" customHeight="1" spans="1:5">
      <c r="A2" s="89"/>
      <c r="B2" s="90"/>
      <c r="C2" s="91"/>
      <c r="D2" s="90"/>
      <c r="E2" s="92" t="s">
        <v>1</v>
      </c>
    </row>
    <row r="3" s="84" customFormat="1" ht="45" customHeight="1" spans="1:5">
      <c r="A3" s="93" t="s">
        <v>2</v>
      </c>
      <c r="B3" s="94" t="s">
        <v>3</v>
      </c>
      <c r="C3" s="95" t="s">
        <v>709</v>
      </c>
      <c r="D3" s="95" t="s">
        <v>5</v>
      </c>
      <c r="E3" s="95" t="s">
        <v>710</v>
      </c>
    </row>
    <row r="4" s="84" customFormat="1" ht="36" customHeight="1" spans="1:5">
      <c r="A4" s="52" t="s">
        <v>711</v>
      </c>
      <c r="B4" s="49" t="s">
        <v>712</v>
      </c>
      <c r="C4" s="50"/>
      <c r="D4" s="50"/>
      <c r="E4" s="51"/>
    </row>
    <row r="5" ht="36" customHeight="1" spans="1:5">
      <c r="A5" s="52" t="s">
        <v>713</v>
      </c>
      <c r="B5" s="49" t="s">
        <v>714</v>
      </c>
      <c r="C5" s="50"/>
      <c r="D5" s="50"/>
      <c r="E5" s="61"/>
    </row>
    <row r="6" ht="36" customHeight="1" spans="1:5">
      <c r="A6" s="52" t="s">
        <v>715</v>
      </c>
      <c r="B6" s="49" t="s">
        <v>716</v>
      </c>
      <c r="C6" s="50"/>
      <c r="D6" s="50"/>
      <c r="E6" s="61"/>
    </row>
    <row r="7" ht="36" customHeight="1" spans="1:5">
      <c r="A7" s="52" t="s">
        <v>717</v>
      </c>
      <c r="B7" s="49" t="s">
        <v>718</v>
      </c>
      <c r="C7" s="50"/>
      <c r="D7" s="50"/>
      <c r="E7" s="61"/>
    </row>
    <row r="8" ht="36" customHeight="1" spans="1:5">
      <c r="A8" s="52" t="s">
        <v>719</v>
      </c>
      <c r="B8" s="49" t="s">
        <v>720</v>
      </c>
      <c r="C8" s="50"/>
      <c r="D8" s="50"/>
      <c r="E8" s="61"/>
    </row>
    <row r="9" ht="36" customHeight="1" spans="1:5">
      <c r="A9" s="52" t="s">
        <v>721</v>
      </c>
      <c r="B9" s="49" t="s">
        <v>722</v>
      </c>
      <c r="C9" s="50"/>
      <c r="D9" s="50"/>
      <c r="E9" s="61"/>
    </row>
    <row r="10" ht="36" customHeight="1" spans="1:5">
      <c r="A10" s="52" t="s">
        <v>723</v>
      </c>
      <c r="B10" s="49" t="s">
        <v>724</v>
      </c>
      <c r="C10" s="50">
        <v>10000</v>
      </c>
      <c r="D10" s="50">
        <v>9400</v>
      </c>
      <c r="E10" s="77">
        <f>(D10/C10)-1</f>
        <v>-0.06</v>
      </c>
    </row>
    <row r="11" ht="36" customHeight="1" spans="1:5">
      <c r="A11" s="52" t="s">
        <v>725</v>
      </c>
      <c r="B11" s="53" t="s">
        <v>726</v>
      </c>
      <c r="C11" s="54">
        <v>10000</v>
      </c>
      <c r="D11" s="54">
        <v>9400</v>
      </c>
      <c r="E11" s="77">
        <f>(D11/C11)-1</f>
        <v>-0.06</v>
      </c>
    </row>
    <row r="12" ht="36" hidden="1" customHeight="1" spans="1:5">
      <c r="A12" s="52" t="s">
        <v>727</v>
      </c>
      <c r="B12" s="53" t="s">
        <v>728</v>
      </c>
      <c r="C12" s="54"/>
      <c r="D12" s="54"/>
      <c r="E12" s="77"/>
    </row>
    <row r="13" ht="36" hidden="1" customHeight="1" spans="1:5">
      <c r="A13" s="52" t="s">
        <v>729</v>
      </c>
      <c r="B13" s="53" t="s">
        <v>730</v>
      </c>
      <c r="C13" s="54"/>
      <c r="D13" s="54"/>
      <c r="E13" s="77"/>
    </row>
    <row r="14" ht="36" hidden="1" customHeight="1" spans="1:5">
      <c r="A14" s="52" t="s">
        <v>731</v>
      </c>
      <c r="B14" s="53" t="s">
        <v>732</v>
      </c>
      <c r="C14" s="54"/>
      <c r="D14" s="54"/>
      <c r="E14" s="77"/>
    </row>
    <row r="15" ht="36" hidden="1" customHeight="1" spans="1:5">
      <c r="A15" s="52" t="s">
        <v>733</v>
      </c>
      <c r="B15" s="53" t="s">
        <v>734</v>
      </c>
      <c r="C15" s="54"/>
      <c r="D15" s="54"/>
      <c r="E15" s="77"/>
    </row>
    <row r="16" ht="36" customHeight="1" spans="1:5">
      <c r="A16" s="96" t="s">
        <v>735</v>
      </c>
      <c r="B16" s="97" t="s">
        <v>736</v>
      </c>
      <c r="C16" s="50"/>
      <c r="D16" s="50"/>
      <c r="E16" s="61"/>
    </row>
    <row r="17" ht="36" customHeight="1" spans="1:5">
      <c r="A17" s="96" t="s">
        <v>737</v>
      </c>
      <c r="B17" s="97" t="s">
        <v>738</v>
      </c>
      <c r="C17" s="50"/>
      <c r="D17" s="50"/>
      <c r="E17" s="61"/>
    </row>
    <row r="18" ht="36" hidden="1" customHeight="1" spans="1:5">
      <c r="A18" s="96" t="s">
        <v>739</v>
      </c>
      <c r="B18" s="98" t="s">
        <v>740</v>
      </c>
      <c r="C18" s="54"/>
      <c r="D18" s="54"/>
      <c r="E18" s="77"/>
    </row>
    <row r="19" ht="36" hidden="1" customHeight="1" spans="1:5">
      <c r="A19" s="96" t="s">
        <v>741</v>
      </c>
      <c r="B19" s="98" t="s">
        <v>742</v>
      </c>
      <c r="C19" s="54"/>
      <c r="D19" s="54"/>
      <c r="E19" s="77"/>
    </row>
    <row r="20" ht="36" customHeight="1" spans="1:5">
      <c r="A20" s="96" t="s">
        <v>743</v>
      </c>
      <c r="B20" s="97" t="s">
        <v>744</v>
      </c>
      <c r="C20" s="50"/>
      <c r="D20" s="50">
        <v>600</v>
      </c>
      <c r="E20" s="77" t="e">
        <f>(D20/C20)-1</f>
        <v>#DIV/0!</v>
      </c>
    </row>
    <row r="21" ht="36" customHeight="1" spans="1:5">
      <c r="A21" s="96" t="s">
        <v>745</v>
      </c>
      <c r="B21" s="97" t="s">
        <v>746</v>
      </c>
      <c r="C21" s="50"/>
      <c r="D21" s="50"/>
      <c r="E21" s="61"/>
    </row>
    <row r="22" ht="36" customHeight="1" spans="1:5">
      <c r="A22" s="96" t="s">
        <v>747</v>
      </c>
      <c r="B22" s="97" t="s">
        <v>748</v>
      </c>
      <c r="C22" s="50"/>
      <c r="D22" s="50"/>
      <c r="E22" s="61"/>
    </row>
    <row r="23" ht="36" hidden="1" customHeight="1" spans="1:5">
      <c r="A23" s="52" t="s">
        <v>749</v>
      </c>
      <c r="B23" s="49" t="s">
        <v>750</v>
      </c>
      <c r="C23" s="50"/>
      <c r="D23" s="50"/>
      <c r="E23" s="61"/>
    </row>
    <row r="24" ht="36" customHeight="1" spans="1:5">
      <c r="A24" s="52" t="s">
        <v>751</v>
      </c>
      <c r="B24" s="49" t="s">
        <v>752</v>
      </c>
      <c r="C24" s="50"/>
      <c r="D24" s="50"/>
      <c r="E24" s="61"/>
    </row>
    <row r="25" ht="36" customHeight="1" spans="1:5">
      <c r="A25" s="52" t="s">
        <v>753</v>
      </c>
      <c r="B25" s="49" t="s">
        <v>754</v>
      </c>
      <c r="C25" s="50"/>
      <c r="D25" s="50"/>
      <c r="E25" s="61"/>
    </row>
    <row r="26" ht="36" customHeight="1" spans="1:5">
      <c r="A26" s="52" t="s">
        <v>755</v>
      </c>
      <c r="B26" s="49" t="s">
        <v>756</v>
      </c>
      <c r="C26" s="50"/>
      <c r="D26" s="50"/>
      <c r="E26" s="61"/>
    </row>
    <row r="27" ht="36" customHeight="1" spans="1:5">
      <c r="A27" s="52" t="s">
        <v>757</v>
      </c>
      <c r="B27" s="49" t="s">
        <v>758</v>
      </c>
      <c r="C27" s="50">
        <v>1334</v>
      </c>
      <c r="D27" s="50">
        <v>419</v>
      </c>
      <c r="E27" s="77">
        <f>(D27/C27)-1</f>
        <v>-0.686</v>
      </c>
    </row>
    <row r="28" ht="36" hidden="1" customHeight="1" spans="1:5">
      <c r="A28" s="52"/>
      <c r="B28" s="53"/>
      <c r="C28" s="54"/>
      <c r="D28" s="54"/>
      <c r="E28" s="77"/>
    </row>
    <row r="29" ht="36" customHeight="1" spans="1:5">
      <c r="A29" s="62"/>
      <c r="B29" s="63" t="s">
        <v>759</v>
      </c>
      <c r="C29" s="50">
        <f>SUBTOTAL(9,C4:C10,C16:C17,C20:C27)</f>
        <v>11334</v>
      </c>
      <c r="D29" s="50">
        <f>SUBTOTAL(9,D4:D10,D16:D17,D20:D27)</f>
        <v>10419</v>
      </c>
      <c r="E29" s="77">
        <f>(D29/C29)-1</f>
        <v>-0.081</v>
      </c>
    </row>
    <row r="30" ht="36" hidden="1" customHeight="1" spans="1:5">
      <c r="A30" s="99">
        <v>105</v>
      </c>
      <c r="B30" s="100" t="s">
        <v>760</v>
      </c>
      <c r="C30" s="66"/>
      <c r="D30" s="79"/>
      <c r="E30" s="101"/>
    </row>
    <row r="31" ht="36" customHeight="1" spans="1:5">
      <c r="A31" s="102">
        <v>110</v>
      </c>
      <c r="B31" s="103" t="s">
        <v>72</v>
      </c>
      <c r="C31" s="66"/>
      <c r="D31" s="66"/>
      <c r="E31" s="101"/>
    </row>
    <row r="32" ht="36" customHeight="1" spans="1:5">
      <c r="A32" s="102">
        <v>11004</v>
      </c>
      <c r="B32" s="103" t="s">
        <v>761</v>
      </c>
      <c r="C32" s="66"/>
      <c r="D32" s="66"/>
      <c r="E32" s="101"/>
    </row>
    <row r="33" ht="36" hidden="1" customHeight="1" spans="1:5">
      <c r="A33" s="104">
        <v>1100402</v>
      </c>
      <c r="B33" s="105" t="s">
        <v>762</v>
      </c>
      <c r="C33" s="75"/>
      <c r="D33" s="76"/>
      <c r="E33" s="106"/>
    </row>
    <row r="34" ht="36" hidden="1" customHeight="1" spans="1:5">
      <c r="A34" s="104">
        <v>1100403</v>
      </c>
      <c r="B34" s="105" t="s">
        <v>763</v>
      </c>
      <c r="C34" s="75"/>
      <c r="D34" s="76"/>
      <c r="E34" s="106"/>
    </row>
    <row r="35" ht="36" customHeight="1" spans="1:5">
      <c r="A35" s="104">
        <v>11008</v>
      </c>
      <c r="B35" s="105" t="s">
        <v>76</v>
      </c>
      <c r="C35" s="75">
        <v>933</v>
      </c>
      <c r="D35" s="76">
        <v>1204</v>
      </c>
      <c r="E35" s="106"/>
    </row>
    <row r="36" ht="36" customHeight="1" spans="1:5">
      <c r="A36" s="104">
        <v>11009</v>
      </c>
      <c r="B36" s="105" t="s">
        <v>77</v>
      </c>
      <c r="C36" s="75">
        <v>0</v>
      </c>
      <c r="D36" s="76"/>
      <c r="E36" s="106"/>
    </row>
    <row r="37" ht="36" customHeight="1" spans="1:5">
      <c r="A37" s="107"/>
      <c r="B37" s="108" t="s">
        <v>80</v>
      </c>
      <c r="C37" s="66">
        <f>SUBTOTAL(9,C4:C10,C16:C17,C20:C27,C30,C31,C35)</f>
        <v>12267</v>
      </c>
      <c r="D37" s="66">
        <f>SUBTOTAL(9,D4:D10,D16:D17,D20:D27,D30,D31,D35)</f>
        <v>11623</v>
      </c>
      <c r="E37" s="77">
        <f>(D37/C37)-1</f>
        <v>-0.052</v>
      </c>
    </row>
    <row r="38" spans="3:4">
      <c r="C38" s="109"/>
      <c r="D38" s="109"/>
    </row>
    <row r="40" spans="3:4">
      <c r="C40" s="109"/>
      <c r="D40" s="109"/>
    </row>
    <row r="42" spans="3:4">
      <c r="C42" s="109"/>
      <c r="D42" s="109"/>
    </row>
    <row r="43" spans="3:4">
      <c r="C43" s="109"/>
      <c r="D43" s="109"/>
    </row>
    <row r="45" spans="3:4">
      <c r="C45" s="109"/>
      <c r="D45" s="109"/>
    </row>
    <row r="46" spans="3:4">
      <c r="C46" s="109"/>
      <c r="D46" s="109"/>
    </row>
    <row r="47" spans="3:4">
      <c r="C47" s="109"/>
      <c r="D47" s="109"/>
    </row>
    <row r="48" spans="3:4">
      <c r="C48" s="109"/>
      <c r="D48" s="109"/>
    </row>
    <row r="50" spans="3:4">
      <c r="C50" s="109"/>
      <c r="D50" s="109"/>
    </row>
  </sheetData>
  <autoFilter xmlns:etc="http://www.wps.cn/officeDocument/2017/etCustomData" ref="A3:E36" etc:filterBottomFollowUsedRange="0">
    <extLst/>
  </autoFilter>
  <mergeCells count="1">
    <mergeCell ref="B1:E1"/>
  </mergeCells>
  <conditionalFormatting sqref="B30">
    <cfRule type="expression" dxfId="1" priority="11" stopIfTrue="1">
      <formula>"len($A:$A)=3"</formula>
    </cfRule>
  </conditionalFormatting>
  <conditionalFormatting sqref="B32">
    <cfRule type="expression" dxfId="1" priority="2" stopIfTrue="1">
      <formula>"len($A:$A)=3"</formula>
    </cfRule>
  </conditionalFormatting>
  <conditionalFormatting sqref="B34">
    <cfRule type="expression" dxfId="1" priority="1" stopIfTrue="1">
      <formula>"len($A:$A)=3"</formula>
    </cfRule>
  </conditionalFormatting>
  <conditionalFormatting sqref="C30:C35 D31:D34">
    <cfRule type="expression" dxfId="1" priority="10" stopIfTrue="1">
      <formula>"len($A:$A)=3"</formula>
    </cfRule>
  </conditionalFormatting>
  <conditionalFormatting sqref="D30 D33:D35">
    <cfRule type="expression" dxfId="1" priority="7" stopIfTrue="1">
      <formula>"len($A:$A)=3"</formula>
    </cfRule>
  </conditionalFormatting>
  <conditionalFormatting sqref="B31 B33">
    <cfRule type="expression" dxfId="1" priority="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83"/>
  <sheetViews>
    <sheetView showGridLines="0" showZeros="0" tabSelected="1" view="pageBreakPreview" zoomScaleNormal="115" workbookViewId="0">
      <pane ySplit="3" topLeftCell="A196" activePane="bottomLeft" state="frozen"/>
      <selection/>
      <selection pane="bottomLeft" activeCell="B202" sqref="B202"/>
    </sheetView>
  </sheetViews>
  <sheetFormatPr defaultColWidth="9" defaultRowHeight="14.25" outlineLevelCol="4"/>
  <cols>
    <col min="1" max="1" width="21.5" style="40" customWidth="1"/>
    <col min="2" max="2" width="50.75" style="40" customWidth="1"/>
    <col min="3" max="4" width="20.625" style="40" customWidth="1"/>
    <col min="5" max="5" width="20.625" style="41" customWidth="1"/>
    <col min="6" max="16384" width="9" style="40"/>
  </cols>
  <sheetData>
    <row r="1" ht="45" customHeight="1" spans="2:5">
      <c r="B1" s="42" t="s">
        <v>764</v>
      </c>
      <c r="C1" s="42"/>
      <c r="D1" s="42"/>
      <c r="E1" s="42"/>
    </row>
    <row r="2" s="36" customFormat="1" ht="20.1" customHeight="1" spans="2:5">
      <c r="B2" s="43"/>
      <c r="C2" s="43"/>
      <c r="D2" s="43"/>
      <c r="E2" s="44" t="s">
        <v>1</v>
      </c>
    </row>
    <row r="3" s="37" customFormat="1" ht="45" customHeight="1" spans="1:5">
      <c r="A3" s="45" t="s">
        <v>2</v>
      </c>
      <c r="B3" s="46" t="s">
        <v>3</v>
      </c>
      <c r="C3" s="47" t="s">
        <v>709</v>
      </c>
      <c r="D3" s="47" t="s">
        <v>5</v>
      </c>
      <c r="E3" s="47" t="s">
        <v>710</v>
      </c>
    </row>
    <row r="4" ht="38.1" customHeight="1" spans="1:5">
      <c r="A4" s="48" t="s">
        <v>248</v>
      </c>
      <c r="B4" s="49" t="s">
        <v>765</v>
      </c>
      <c r="C4" s="50"/>
      <c r="D4" s="50"/>
      <c r="E4" s="51"/>
    </row>
    <row r="5" ht="38.1" customHeight="1" spans="1:5">
      <c r="A5" s="52" t="s">
        <v>766</v>
      </c>
      <c r="B5" s="53" t="s">
        <v>767</v>
      </c>
      <c r="C5" s="54"/>
      <c r="D5" s="54"/>
      <c r="E5" s="55"/>
    </row>
    <row r="6" ht="38.1" customHeight="1" spans="1:5">
      <c r="A6" s="52" t="s">
        <v>768</v>
      </c>
      <c r="B6" s="56" t="s">
        <v>769</v>
      </c>
      <c r="C6" s="57">
        <v>466</v>
      </c>
      <c r="D6" s="57">
        <v>376</v>
      </c>
      <c r="E6" s="55">
        <f t="shared" ref="E6:E67" si="0">IF(C6&gt;0,D6/C6-1,IF(C6&lt;0,-(D6/C6-1),""))</f>
        <v>-0.193</v>
      </c>
    </row>
    <row r="7" ht="38.1" customHeight="1" spans="1:5">
      <c r="A7" s="52" t="s">
        <v>770</v>
      </c>
      <c r="B7" s="56" t="s">
        <v>771</v>
      </c>
      <c r="C7" s="57">
        <v>866</v>
      </c>
      <c r="D7" s="57">
        <v>1073</v>
      </c>
      <c r="E7" s="55">
        <f t="shared" si="0"/>
        <v>0.239</v>
      </c>
    </row>
    <row r="8" ht="38.1" customHeight="1" spans="1:5">
      <c r="A8" s="52" t="s">
        <v>772</v>
      </c>
      <c r="B8" s="56" t="s">
        <v>773</v>
      </c>
      <c r="C8" s="57">
        <v>191</v>
      </c>
      <c r="D8" s="57">
        <v>448</v>
      </c>
      <c r="E8" s="55">
        <f t="shared" si="0"/>
        <v>1.346</v>
      </c>
    </row>
    <row r="9" s="38" customFormat="1" ht="38.1" customHeight="1" spans="1:5">
      <c r="A9" s="52" t="s">
        <v>774</v>
      </c>
      <c r="B9" s="56" t="s">
        <v>775</v>
      </c>
      <c r="C9" s="57">
        <v>0</v>
      </c>
      <c r="D9" s="57">
        <v>0</v>
      </c>
      <c r="E9" s="55" t="str">
        <f t="shared" si="0"/>
        <v/>
      </c>
    </row>
    <row r="10" ht="38.1" customHeight="1" spans="1:5">
      <c r="A10" s="52" t="s">
        <v>776</v>
      </c>
      <c r="B10" s="56" t="s">
        <v>777</v>
      </c>
      <c r="C10" s="57">
        <v>1717</v>
      </c>
      <c r="D10" s="57">
        <v>2838</v>
      </c>
      <c r="E10" s="55">
        <f t="shared" si="0"/>
        <v>0.653</v>
      </c>
    </row>
    <row r="11" ht="38.1" customHeight="1" spans="1:5">
      <c r="A11" s="52" t="s">
        <v>778</v>
      </c>
      <c r="B11" s="53" t="s">
        <v>779</v>
      </c>
      <c r="C11" s="54"/>
      <c r="D11" s="54"/>
      <c r="E11" s="55"/>
    </row>
    <row r="12" s="38" customFormat="1" ht="38.1" customHeight="1" spans="1:5">
      <c r="A12" s="52" t="s">
        <v>780</v>
      </c>
      <c r="B12" s="56" t="s">
        <v>781</v>
      </c>
      <c r="C12" s="57">
        <v>0</v>
      </c>
      <c r="D12" s="57">
        <v>0</v>
      </c>
      <c r="E12" s="55" t="str">
        <f t="shared" si="0"/>
        <v/>
      </c>
    </row>
    <row r="13" ht="38.1" customHeight="1" spans="1:5">
      <c r="A13" s="52" t="s">
        <v>782</v>
      </c>
      <c r="B13" s="56" t="s">
        <v>783</v>
      </c>
      <c r="C13" s="57">
        <v>0</v>
      </c>
      <c r="D13" s="57">
        <v>0</v>
      </c>
      <c r="E13" s="55" t="str">
        <f t="shared" si="0"/>
        <v/>
      </c>
    </row>
    <row r="14" s="38" customFormat="1" ht="38.1" customHeight="1" spans="1:5">
      <c r="A14" s="52" t="s">
        <v>784</v>
      </c>
      <c r="B14" s="56" t="s">
        <v>785</v>
      </c>
      <c r="C14" s="57">
        <v>0</v>
      </c>
      <c r="D14" s="57">
        <v>30</v>
      </c>
      <c r="E14" s="55" t="str">
        <f t="shared" si="0"/>
        <v/>
      </c>
    </row>
    <row r="15" ht="38.1" customHeight="1" spans="1:5">
      <c r="A15" s="52" t="s">
        <v>786</v>
      </c>
      <c r="B15" s="56" t="s">
        <v>787</v>
      </c>
      <c r="C15" s="57">
        <v>2499</v>
      </c>
      <c r="D15" s="57">
        <v>3109</v>
      </c>
      <c r="E15" s="55">
        <f t="shared" si="0"/>
        <v>0.244</v>
      </c>
    </row>
    <row r="16" ht="38.1" customHeight="1" spans="1:5">
      <c r="A16" s="52" t="s">
        <v>788</v>
      </c>
      <c r="B16" s="56" t="s">
        <v>789</v>
      </c>
      <c r="C16" s="57">
        <v>0</v>
      </c>
      <c r="D16" s="57">
        <v>5040</v>
      </c>
      <c r="E16" s="55" t="str">
        <f t="shared" si="0"/>
        <v/>
      </c>
    </row>
    <row r="17" s="38" customFormat="1" ht="38.1" customHeight="1" spans="1:5">
      <c r="A17" s="52" t="s">
        <v>790</v>
      </c>
      <c r="B17" s="56" t="s">
        <v>791</v>
      </c>
      <c r="C17" s="57">
        <f>SUM(C18:C19)</f>
        <v>0</v>
      </c>
      <c r="D17" s="57">
        <f>SUM(D18:D19)</f>
        <v>0</v>
      </c>
      <c r="E17" s="55" t="str">
        <f t="shared" si="0"/>
        <v/>
      </c>
    </row>
    <row r="18" s="38" customFormat="1" ht="38.1" customHeight="1" spans="1:5">
      <c r="A18" s="52" t="s">
        <v>792</v>
      </c>
      <c r="B18" s="56" t="s">
        <v>793</v>
      </c>
      <c r="C18" s="57">
        <v>0</v>
      </c>
      <c r="D18" s="57">
        <v>0</v>
      </c>
      <c r="E18" s="55" t="str">
        <f t="shared" si="0"/>
        <v/>
      </c>
    </row>
    <row r="19" s="38" customFormat="1" ht="38.1" customHeight="1" spans="1:5">
      <c r="A19" s="52" t="s">
        <v>794</v>
      </c>
      <c r="B19" s="56" t="s">
        <v>795</v>
      </c>
      <c r="C19" s="57">
        <v>0</v>
      </c>
      <c r="D19" s="57">
        <v>0</v>
      </c>
      <c r="E19" s="55" t="str">
        <f t="shared" si="0"/>
        <v/>
      </c>
    </row>
    <row r="20" ht="38.1" customHeight="1" spans="1:5">
      <c r="A20" s="48" t="s">
        <v>250</v>
      </c>
      <c r="B20" s="49" t="s">
        <v>796</v>
      </c>
      <c r="C20" s="50"/>
      <c r="D20" s="50"/>
      <c r="E20" s="51"/>
    </row>
    <row r="21" ht="38.1" customHeight="1" spans="1:5">
      <c r="A21" s="52" t="s">
        <v>797</v>
      </c>
      <c r="B21" s="53" t="s">
        <v>798</v>
      </c>
      <c r="C21" s="54"/>
      <c r="D21" s="54"/>
      <c r="E21" s="55"/>
    </row>
    <row r="22" ht="38.1" customHeight="1" spans="1:5">
      <c r="A22" s="52" t="s">
        <v>799</v>
      </c>
      <c r="B22" s="56" t="s">
        <v>800</v>
      </c>
      <c r="C22" s="57">
        <v>38805</v>
      </c>
      <c r="D22" s="57">
        <v>39463</v>
      </c>
      <c r="E22" s="55">
        <f t="shared" si="0"/>
        <v>0.017</v>
      </c>
    </row>
    <row r="23" ht="38.1" customHeight="1" spans="1:5">
      <c r="A23" s="52" t="s">
        <v>801</v>
      </c>
      <c r="B23" s="56" t="s">
        <v>802</v>
      </c>
      <c r="C23" s="57">
        <v>27430</v>
      </c>
      <c r="D23" s="57">
        <v>27738</v>
      </c>
      <c r="E23" s="55">
        <f t="shared" si="0"/>
        <v>0.011</v>
      </c>
    </row>
    <row r="24" ht="38.1" customHeight="1" spans="1:5">
      <c r="A24" s="52" t="s">
        <v>803</v>
      </c>
      <c r="B24" s="56" t="s">
        <v>804</v>
      </c>
      <c r="C24" s="57">
        <v>1133</v>
      </c>
      <c r="D24" s="57">
        <v>1241</v>
      </c>
      <c r="E24" s="55">
        <f t="shared" si="0"/>
        <v>0.095</v>
      </c>
    </row>
    <row r="25" ht="38.1" customHeight="1" spans="1:5">
      <c r="A25" s="52" t="s">
        <v>805</v>
      </c>
      <c r="B25" s="53" t="s">
        <v>806</v>
      </c>
      <c r="C25" s="54"/>
      <c r="D25" s="54"/>
      <c r="E25" s="55"/>
    </row>
    <row r="26" s="38" customFormat="1" ht="38.1" customHeight="1" spans="1:5">
      <c r="A26" s="52" t="s">
        <v>807</v>
      </c>
      <c r="B26" s="56" t="s">
        <v>800</v>
      </c>
      <c r="C26" s="57">
        <v>0</v>
      </c>
      <c r="D26" s="57">
        <v>230</v>
      </c>
      <c r="E26" s="55" t="str">
        <f t="shared" si="0"/>
        <v/>
      </c>
    </row>
    <row r="27" ht="38.1" customHeight="1" spans="1:5">
      <c r="A27" s="52" t="s">
        <v>808</v>
      </c>
      <c r="B27" s="56" t="s">
        <v>802</v>
      </c>
      <c r="C27" s="57">
        <v>1147</v>
      </c>
      <c r="D27" s="57">
        <v>2635</v>
      </c>
      <c r="E27" s="55">
        <f t="shared" si="0"/>
        <v>1.297</v>
      </c>
    </row>
    <row r="28" ht="38.1" customHeight="1" spans="1:5">
      <c r="A28" s="52" t="s">
        <v>809</v>
      </c>
      <c r="B28" s="56" t="s">
        <v>810</v>
      </c>
      <c r="C28" s="57">
        <v>672</v>
      </c>
      <c r="D28" s="57">
        <v>625</v>
      </c>
      <c r="E28" s="55">
        <f t="shared" si="0"/>
        <v>-0.07</v>
      </c>
    </row>
    <row r="29" s="39" customFormat="1" ht="38.1" customHeight="1" spans="1:5">
      <c r="A29" s="52" t="s">
        <v>811</v>
      </c>
      <c r="B29" s="53" t="s">
        <v>812</v>
      </c>
      <c r="C29" s="54"/>
      <c r="D29" s="54"/>
      <c r="E29" s="55"/>
    </row>
    <row r="30" s="38" customFormat="1" ht="38.1" customHeight="1" spans="1:5">
      <c r="A30" s="52" t="s">
        <v>813</v>
      </c>
      <c r="B30" s="56" t="s">
        <v>802</v>
      </c>
      <c r="C30" s="57">
        <v>0</v>
      </c>
      <c r="D30" s="57">
        <v>0</v>
      </c>
      <c r="E30" s="55" t="str">
        <f t="shared" si="0"/>
        <v/>
      </c>
    </row>
    <row r="31" s="38" customFormat="1" ht="38.1" customHeight="1" spans="1:5">
      <c r="A31" s="52" t="s">
        <v>814</v>
      </c>
      <c r="B31" s="56" t="s">
        <v>815</v>
      </c>
      <c r="C31" s="57">
        <v>0</v>
      </c>
      <c r="D31" s="57">
        <v>110</v>
      </c>
      <c r="E31" s="55" t="str">
        <f t="shared" si="0"/>
        <v/>
      </c>
    </row>
    <row r="32" ht="38.1" customHeight="1" spans="1:5">
      <c r="A32" s="48" t="s">
        <v>375</v>
      </c>
      <c r="B32" s="49" t="s">
        <v>816</v>
      </c>
      <c r="C32" s="50"/>
      <c r="D32" s="50"/>
      <c r="E32" s="51"/>
    </row>
    <row r="33" ht="38.1" customHeight="1" spans="1:5">
      <c r="A33" s="52" t="s">
        <v>817</v>
      </c>
      <c r="B33" s="53" t="s">
        <v>818</v>
      </c>
      <c r="C33" s="54"/>
      <c r="D33" s="54"/>
      <c r="E33" s="55"/>
    </row>
    <row r="34" s="38" customFormat="1" ht="38.1" customHeight="1" spans="1:5">
      <c r="A34" s="52">
        <v>2116001</v>
      </c>
      <c r="B34" s="56" t="s">
        <v>819</v>
      </c>
      <c r="C34" s="57">
        <v>1780</v>
      </c>
      <c r="D34" s="57">
        <v>0</v>
      </c>
      <c r="E34" s="55">
        <f t="shared" si="0"/>
        <v>-1</v>
      </c>
    </row>
    <row r="35" s="38" customFormat="1" ht="38.1" customHeight="1" spans="1:5">
      <c r="A35" s="52">
        <v>2116002</v>
      </c>
      <c r="B35" s="56" t="s">
        <v>820</v>
      </c>
      <c r="C35" s="57">
        <v>2091</v>
      </c>
      <c r="D35" s="57">
        <v>0</v>
      </c>
      <c r="E35" s="55">
        <f t="shared" si="0"/>
        <v>-1</v>
      </c>
    </row>
    <row r="36" s="38" customFormat="1" ht="38.1" customHeight="1" spans="1:5">
      <c r="A36" s="52">
        <v>2116003</v>
      </c>
      <c r="B36" s="56" t="s">
        <v>821</v>
      </c>
      <c r="C36" s="57">
        <v>0</v>
      </c>
      <c r="D36" s="57">
        <v>0</v>
      </c>
      <c r="E36" s="55" t="str">
        <f t="shared" si="0"/>
        <v/>
      </c>
    </row>
    <row r="37" s="39" customFormat="1" ht="38.1" customHeight="1" spans="1:5">
      <c r="A37" s="52">
        <v>2116099</v>
      </c>
      <c r="B37" s="56" t="s">
        <v>822</v>
      </c>
      <c r="C37" s="57">
        <v>0</v>
      </c>
      <c r="D37" s="57">
        <v>1550</v>
      </c>
      <c r="E37" s="55" t="str">
        <f t="shared" si="0"/>
        <v/>
      </c>
    </row>
    <row r="38" s="38" customFormat="1" ht="38.1" customHeight="1" spans="1:5">
      <c r="A38" s="52">
        <v>21161</v>
      </c>
      <c r="B38" s="56" t="s">
        <v>823</v>
      </c>
      <c r="C38" s="57">
        <f>SUM(C39:C42)</f>
        <v>0</v>
      </c>
      <c r="D38" s="57">
        <f>SUM(D39:D42)</f>
        <v>0</v>
      </c>
      <c r="E38" s="55" t="str">
        <f t="shared" si="0"/>
        <v/>
      </c>
    </row>
    <row r="39" ht="38.1" customHeight="1" spans="1:5">
      <c r="A39" s="52">
        <v>2116101</v>
      </c>
      <c r="B39" s="56" t="s">
        <v>824</v>
      </c>
      <c r="C39" s="57">
        <v>0</v>
      </c>
      <c r="D39" s="57">
        <v>0</v>
      </c>
      <c r="E39" s="55" t="str">
        <f t="shared" si="0"/>
        <v/>
      </c>
    </row>
    <row r="40" ht="38.1" customHeight="1" spans="1:5">
      <c r="A40" s="52">
        <v>2116102</v>
      </c>
      <c r="B40" s="56" t="s">
        <v>825</v>
      </c>
      <c r="C40" s="57">
        <v>0</v>
      </c>
      <c r="D40" s="57">
        <v>0</v>
      </c>
      <c r="E40" s="55" t="str">
        <f t="shared" si="0"/>
        <v/>
      </c>
    </row>
    <row r="41" ht="38.1" customHeight="1" spans="1:5">
      <c r="A41" s="52">
        <v>2116103</v>
      </c>
      <c r="B41" s="56" t="s">
        <v>826</v>
      </c>
      <c r="C41" s="57">
        <v>0</v>
      </c>
      <c r="D41" s="57">
        <v>0</v>
      </c>
      <c r="E41" s="55" t="str">
        <f t="shared" si="0"/>
        <v/>
      </c>
    </row>
    <row r="42" ht="38.1" customHeight="1" spans="1:5">
      <c r="A42" s="52">
        <v>2116104</v>
      </c>
      <c r="B42" s="56" t="s">
        <v>827</v>
      </c>
      <c r="C42" s="57">
        <v>0</v>
      </c>
      <c r="D42" s="57">
        <v>0</v>
      </c>
      <c r="E42" s="55" t="str">
        <f t="shared" si="0"/>
        <v/>
      </c>
    </row>
    <row r="43" ht="38.1" customHeight="1" spans="1:5">
      <c r="A43" s="48" t="s">
        <v>377</v>
      </c>
      <c r="B43" s="49" t="s">
        <v>828</v>
      </c>
      <c r="C43" s="50">
        <v>10000</v>
      </c>
      <c r="D43" s="50">
        <v>9059</v>
      </c>
      <c r="E43" s="55">
        <f>(D43/C43)-1</f>
        <v>-0.094</v>
      </c>
    </row>
    <row r="44" ht="38.1" customHeight="1" spans="1:5">
      <c r="A44" s="52" t="s">
        <v>829</v>
      </c>
      <c r="B44" s="53" t="s">
        <v>830</v>
      </c>
      <c r="C44" s="57">
        <v>10000</v>
      </c>
      <c r="D44" s="54">
        <v>9059</v>
      </c>
      <c r="E44" s="55">
        <f>(D44/C44)-1</f>
        <v>-0.094</v>
      </c>
    </row>
    <row r="45" ht="38.1" customHeight="1" spans="1:5">
      <c r="A45" s="52" t="s">
        <v>831</v>
      </c>
      <c r="B45" s="56" t="s">
        <v>832</v>
      </c>
      <c r="C45" s="57">
        <v>4032</v>
      </c>
      <c r="D45" s="57">
        <v>6069877</v>
      </c>
      <c r="E45" s="55">
        <f t="shared" si="0"/>
        <v>1504.426</v>
      </c>
    </row>
    <row r="46" ht="38.1" customHeight="1" spans="1:5">
      <c r="A46" s="52" t="s">
        <v>833</v>
      </c>
      <c r="B46" s="56" t="s">
        <v>834</v>
      </c>
      <c r="C46" s="57">
        <v>2200</v>
      </c>
      <c r="D46" s="57">
        <v>845239</v>
      </c>
      <c r="E46" s="55">
        <f t="shared" si="0"/>
        <v>383.2</v>
      </c>
    </row>
    <row r="47" ht="38.1" customHeight="1" spans="1:5">
      <c r="A47" s="52" t="s">
        <v>835</v>
      </c>
      <c r="B47" s="56" t="s">
        <v>836</v>
      </c>
      <c r="C47" s="57"/>
      <c r="D47" s="57">
        <v>1241123</v>
      </c>
      <c r="E47" s="55" t="str">
        <f t="shared" si="0"/>
        <v/>
      </c>
    </row>
    <row r="48" ht="38.1" customHeight="1" spans="1:5">
      <c r="A48" s="52" t="s">
        <v>837</v>
      </c>
      <c r="B48" s="56" t="s">
        <v>838</v>
      </c>
      <c r="C48" s="57"/>
      <c r="D48" s="57">
        <v>103015</v>
      </c>
      <c r="E48" s="55" t="str">
        <f t="shared" si="0"/>
        <v/>
      </c>
    </row>
    <row r="49" ht="38.1" customHeight="1" spans="1:5">
      <c r="A49" s="52" t="s">
        <v>839</v>
      </c>
      <c r="B49" s="56" t="s">
        <v>840</v>
      </c>
      <c r="C49" s="57">
        <v>1600</v>
      </c>
      <c r="D49" s="57">
        <v>73133</v>
      </c>
      <c r="E49" s="55">
        <f t="shared" si="0"/>
        <v>44.708</v>
      </c>
    </row>
    <row r="50" ht="38.1" customHeight="1" spans="1:5">
      <c r="A50" s="52" t="s">
        <v>841</v>
      </c>
      <c r="B50" s="56" t="s">
        <v>842</v>
      </c>
      <c r="C50" s="57">
        <v>2168</v>
      </c>
      <c r="D50" s="57">
        <v>50354</v>
      </c>
      <c r="E50" s="55">
        <f t="shared" si="0"/>
        <v>22.226</v>
      </c>
    </row>
    <row r="51" ht="38.1" customHeight="1" spans="1:5">
      <c r="A51" s="52" t="s">
        <v>843</v>
      </c>
      <c r="B51" s="56" t="s">
        <v>844</v>
      </c>
      <c r="C51" s="57">
        <v>8905</v>
      </c>
      <c r="D51" s="57">
        <v>29284</v>
      </c>
      <c r="E51" s="55">
        <f t="shared" si="0"/>
        <v>2.288</v>
      </c>
    </row>
    <row r="52" ht="38.1" customHeight="1" spans="1:5">
      <c r="A52" s="52" t="s">
        <v>845</v>
      </c>
      <c r="B52" s="56" t="s">
        <v>846</v>
      </c>
      <c r="C52" s="57">
        <v>14041</v>
      </c>
      <c r="D52" s="57">
        <v>0</v>
      </c>
      <c r="E52" s="55">
        <f t="shared" si="0"/>
        <v>-1</v>
      </c>
    </row>
    <row r="53" ht="38.1" customHeight="1" spans="1:5">
      <c r="A53" s="52" t="s">
        <v>847</v>
      </c>
      <c r="B53" s="56" t="s">
        <v>848</v>
      </c>
      <c r="C53" s="57">
        <v>64176</v>
      </c>
      <c r="D53" s="57">
        <v>114157</v>
      </c>
      <c r="E53" s="55">
        <f t="shared" si="0"/>
        <v>0.779</v>
      </c>
    </row>
    <row r="54" ht="38.1" customHeight="1" spans="1:5">
      <c r="A54" s="52" t="s">
        <v>849</v>
      </c>
      <c r="B54" s="56" t="s">
        <v>850</v>
      </c>
      <c r="C54" s="57">
        <v>39036</v>
      </c>
      <c r="D54" s="57">
        <v>28088</v>
      </c>
      <c r="E54" s="55">
        <f t="shared" si="0"/>
        <v>-0.28</v>
      </c>
    </row>
    <row r="55" ht="38.1" customHeight="1" spans="1:5">
      <c r="A55" s="52" t="s">
        <v>851</v>
      </c>
      <c r="B55" s="56" t="s">
        <v>852</v>
      </c>
      <c r="C55" s="57">
        <v>0</v>
      </c>
      <c r="D55" s="57">
        <v>1861</v>
      </c>
      <c r="E55" s="55" t="str">
        <f t="shared" si="0"/>
        <v/>
      </c>
    </row>
    <row r="56" ht="38.1" customHeight="1" spans="1:5">
      <c r="A56" s="52" t="s">
        <v>853</v>
      </c>
      <c r="B56" s="56" t="s">
        <v>854</v>
      </c>
      <c r="C56" s="57">
        <v>3506607</v>
      </c>
      <c r="D56" s="57">
        <v>2264411</v>
      </c>
      <c r="E56" s="55">
        <f t="shared" si="0"/>
        <v>-0.354</v>
      </c>
    </row>
    <row r="57" ht="38.1" customHeight="1" spans="1:5">
      <c r="A57" s="52" t="s">
        <v>855</v>
      </c>
      <c r="B57" s="53" t="s">
        <v>856</v>
      </c>
      <c r="C57" s="54"/>
      <c r="D57" s="54"/>
      <c r="E57" s="55"/>
    </row>
    <row r="58" ht="38.1" customHeight="1" spans="1:5">
      <c r="A58" s="52" t="s">
        <v>857</v>
      </c>
      <c r="B58" s="56" t="s">
        <v>832</v>
      </c>
      <c r="C58" s="57">
        <v>6503</v>
      </c>
      <c r="D58" s="57">
        <v>33627</v>
      </c>
      <c r="E58" s="55">
        <f t="shared" si="0"/>
        <v>4.171</v>
      </c>
    </row>
    <row r="59" ht="38.1" customHeight="1" spans="1:5">
      <c r="A59" s="52" t="s">
        <v>858</v>
      </c>
      <c r="B59" s="56" t="s">
        <v>834</v>
      </c>
      <c r="C59" s="57">
        <v>2041</v>
      </c>
      <c r="D59" s="57">
        <v>1763</v>
      </c>
      <c r="E59" s="55">
        <f t="shared" si="0"/>
        <v>-0.136</v>
      </c>
    </row>
    <row r="60" ht="38.1" customHeight="1" spans="1:5">
      <c r="A60" s="52" t="s">
        <v>859</v>
      </c>
      <c r="B60" s="56" t="s">
        <v>860</v>
      </c>
      <c r="C60" s="57">
        <v>8882</v>
      </c>
      <c r="D60" s="57">
        <v>2967</v>
      </c>
      <c r="E60" s="55">
        <f t="shared" si="0"/>
        <v>-0.666</v>
      </c>
    </row>
    <row r="61" ht="38.1" customHeight="1" spans="1:5">
      <c r="A61" s="52" t="s">
        <v>861</v>
      </c>
      <c r="B61" s="53" t="s">
        <v>862</v>
      </c>
      <c r="C61" s="54"/>
      <c r="D61" s="54"/>
      <c r="E61" s="55"/>
    </row>
    <row r="62" ht="38.1" customHeight="1" spans="1:5">
      <c r="A62" s="52" t="s">
        <v>863</v>
      </c>
      <c r="B62" s="53" t="s">
        <v>864</v>
      </c>
      <c r="C62" s="54"/>
      <c r="D62" s="54"/>
      <c r="E62" s="55"/>
    </row>
    <row r="63" ht="38.1" customHeight="1" spans="1:5">
      <c r="A63" s="52" t="s">
        <v>865</v>
      </c>
      <c r="B63" s="56" t="s">
        <v>866</v>
      </c>
      <c r="C63" s="57">
        <v>86278</v>
      </c>
      <c r="D63" s="57">
        <v>112130</v>
      </c>
      <c r="E63" s="55">
        <f t="shared" si="0"/>
        <v>0.3</v>
      </c>
    </row>
    <row r="64" ht="38.1" customHeight="1" spans="1:5">
      <c r="A64" s="52" t="s">
        <v>867</v>
      </c>
      <c r="B64" s="56" t="s">
        <v>868</v>
      </c>
      <c r="C64" s="57">
        <v>20424</v>
      </c>
      <c r="D64" s="57">
        <v>19853</v>
      </c>
      <c r="E64" s="55">
        <f t="shared" si="0"/>
        <v>-0.028</v>
      </c>
    </row>
    <row r="65" ht="38.1" customHeight="1" spans="1:5">
      <c r="A65" s="52" t="s">
        <v>869</v>
      </c>
      <c r="B65" s="56" t="s">
        <v>870</v>
      </c>
      <c r="C65" s="57">
        <v>23498</v>
      </c>
      <c r="D65" s="57">
        <v>23268</v>
      </c>
      <c r="E65" s="55">
        <f t="shared" si="0"/>
        <v>-0.01</v>
      </c>
    </row>
    <row r="66" ht="38.1" customHeight="1" spans="1:5">
      <c r="A66" s="52" t="s">
        <v>871</v>
      </c>
      <c r="B66" s="56" t="s">
        <v>872</v>
      </c>
      <c r="C66" s="57">
        <v>2572</v>
      </c>
      <c r="D66" s="57">
        <v>100</v>
      </c>
      <c r="E66" s="55">
        <f t="shared" si="0"/>
        <v>-0.961</v>
      </c>
    </row>
    <row r="67" ht="38.1" customHeight="1" spans="1:5">
      <c r="A67" s="52" t="s">
        <v>873</v>
      </c>
      <c r="B67" s="56" t="s">
        <v>874</v>
      </c>
      <c r="C67" s="57">
        <v>183182</v>
      </c>
      <c r="D67" s="57">
        <v>95122</v>
      </c>
      <c r="E67" s="55">
        <f t="shared" si="0"/>
        <v>-0.481</v>
      </c>
    </row>
    <row r="68" ht="38.1" customHeight="1" spans="1:5">
      <c r="A68" s="52" t="s">
        <v>875</v>
      </c>
      <c r="B68" s="53" t="s">
        <v>876</v>
      </c>
      <c r="C68" s="54"/>
      <c r="D68" s="54"/>
      <c r="E68" s="55"/>
    </row>
    <row r="69" ht="38.1" customHeight="1" spans="1:5">
      <c r="A69" s="52" t="s">
        <v>877</v>
      </c>
      <c r="B69" s="56" t="s">
        <v>878</v>
      </c>
      <c r="C69" s="57">
        <v>86232</v>
      </c>
      <c r="D69" s="57">
        <v>31617</v>
      </c>
      <c r="E69" s="55">
        <f t="shared" ref="E69:E131" si="1">IF(C69&gt;0,D69/C69-1,IF(C69&lt;0,-(D69/C69-1),""))</f>
        <v>-0.633</v>
      </c>
    </row>
    <row r="70" ht="38.1" customHeight="1" spans="1:5">
      <c r="A70" s="52" t="s">
        <v>879</v>
      </c>
      <c r="B70" s="56" t="s">
        <v>880</v>
      </c>
      <c r="C70" s="57">
        <v>831</v>
      </c>
      <c r="D70" s="57">
        <v>767</v>
      </c>
      <c r="E70" s="55">
        <f t="shared" si="1"/>
        <v>-0.077</v>
      </c>
    </row>
    <row r="71" ht="38.1" customHeight="1" spans="1:5">
      <c r="A71" s="52" t="s">
        <v>881</v>
      </c>
      <c r="B71" s="56" t="s">
        <v>882</v>
      </c>
      <c r="C71" s="57">
        <v>11295</v>
      </c>
      <c r="D71" s="57">
        <v>7842</v>
      </c>
      <c r="E71" s="55">
        <f t="shared" si="1"/>
        <v>-0.306</v>
      </c>
    </row>
    <row r="72" ht="38.1" customHeight="1" spans="1:5">
      <c r="A72" s="52" t="s">
        <v>883</v>
      </c>
      <c r="B72" s="53" t="s">
        <v>884</v>
      </c>
      <c r="C72" s="54"/>
      <c r="D72" s="54"/>
      <c r="E72" s="55"/>
    </row>
    <row r="73" ht="38.1" customHeight="1" spans="1:5">
      <c r="A73" s="52" t="s">
        <v>885</v>
      </c>
      <c r="B73" s="56" t="s">
        <v>832</v>
      </c>
      <c r="C73" s="57">
        <v>0</v>
      </c>
      <c r="D73" s="57">
        <v>5500</v>
      </c>
      <c r="E73" s="55" t="str">
        <f t="shared" si="1"/>
        <v/>
      </c>
    </row>
    <row r="74" ht="38.1" customHeight="1" spans="1:5">
      <c r="A74" s="52" t="s">
        <v>886</v>
      </c>
      <c r="B74" s="56" t="s">
        <v>834</v>
      </c>
      <c r="C74" s="57">
        <v>400</v>
      </c>
      <c r="D74" s="57">
        <v>5000</v>
      </c>
      <c r="E74" s="55">
        <f t="shared" si="1"/>
        <v>11.5</v>
      </c>
    </row>
    <row r="75" ht="38.1" customHeight="1" spans="1:5">
      <c r="A75" s="52" t="s">
        <v>887</v>
      </c>
      <c r="B75" s="56" t="s">
        <v>888</v>
      </c>
      <c r="C75" s="57">
        <v>0</v>
      </c>
      <c r="D75" s="57">
        <v>688</v>
      </c>
      <c r="E75" s="55" t="str">
        <f t="shared" si="1"/>
        <v/>
      </c>
    </row>
    <row r="76" ht="38.1" customHeight="1" spans="1:5">
      <c r="A76" s="52" t="s">
        <v>889</v>
      </c>
      <c r="B76" s="53" t="s">
        <v>890</v>
      </c>
      <c r="C76" s="54"/>
      <c r="D76" s="54"/>
      <c r="E76" s="55"/>
    </row>
    <row r="77" ht="38.1" customHeight="1" spans="1:5">
      <c r="A77" s="52" t="s">
        <v>891</v>
      </c>
      <c r="B77" s="56" t="s">
        <v>832</v>
      </c>
      <c r="C77" s="57">
        <v>231128</v>
      </c>
      <c r="D77" s="57">
        <v>0</v>
      </c>
      <c r="E77" s="55">
        <f t="shared" si="1"/>
        <v>-1</v>
      </c>
    </row>
    <row r="78" ht="38.1" customHeight="1" spans="1:5">
      <c r="A78" s="52" t="s">
        <v>892</v>
      </c>
      <c r="B78" s="56" t="s">
        <v>834</v>
      </c>
      <c r="C78" s="57">
        <v>140099</v>
      </c>
      <c r="D78" s="57">
        <v>0</v>
      </c>
      <c r="E78" s="55">
        <f t="shared" si="1"/>
        <v>-1</v>
      </c>
    </row>
    <row r="79" s="38" customFormat="1" ht="38.1" customHeight="1" spans="1:5">
      <c r="A79" s="52" t="s">
        <v>893</v>
      </c>
      <c r="B79" s="56" t="s">
        <v>894</v>
      </c>
      <c r="C79" s="57">
        <v>581773</v>
      </c>
      <c r="D79" s="57">
        <v>15876</v>
      </c>
      <c r="E79" s="55">
        <f t="shared" si="1"/>
        <v>-0.973</v>
      </c>
    </row>
    <row r="80" s="38" customFormat="1" ht="38.1" customHeight="1" spans="1:5">
      <c r="A80" s="52" t="s">
        <v>895</v>
      </c>
      <c r="B80" s="53" t="s">
        <v>896</v>
      </c>
      <c r="C80" s="54"/>
      <c r="D80" s="54"/>
      <c r="E80" s="55"/>
    </row>
    <row r="81" s="38" customFormat="1" ht="38.1" customHeight="1" spans="1:5">
      <c r="A81" s="52" t="s">
        <v>897</v>
      </c>
      <c r="B81" s="56" t="s">
        <v>866</v>
      </c>
      <c r="C81" s="57">
        <v>8000</v>
      </c>
      <c r="D81" s="57">
        <v>90000</v>
      </c>
      <c r="E81" s="55">
        <f t="shared" si="1"/>
        <v>10.25</v>
      </c>
    </row>
    <row r="82" s="38" customFormat="1" ht="38.1" customHeight="1" spans="1:5">
      <c r="A82" s="52" t="s">
        <v>898</v>
      </c>
      <c r="B82" s="56" t="s">
        <v>868</v>
      </c>
      <c r="C82" s="57">
        <v>50</v>
      </c>
      <c r="D82" s="57">
        <v>1</v>
      </c>
      <c r="E82" s="55">
        <f t="shared" si="1"/>
        <v>-0.98</v>
      </c>
    </row>
    <row r="83" s="38" customFormat="1" ht="38.1" customHeight="1" spans="1:5">
      <c r="A83" s="52" t="s">
        <v>899</v>
      </c>
      <c r="B83" s="56" t="s">
        <v>870</v>
      </c>
      <c r="C83" s="57">
        <v>0</v>
      </c>
      <c r="D83" s="57">
        <v>0</v>
      </c>
      <c r="E83" s="55" t="str">
        <f t="shared" si="1"/>
        <v/>
      </c>
    </row>
    <row r="84" s="38" customFormat="1" ht="38.1" customHeight="1" spans="1:5">
      <c r="A84" s="52" t="s">
        <v>900</v>
      </c>
      <c r="B84" s="56" t="s">
        <v>872</v>
      </c>
      <c r="C84" s="57">
        <v>0</v>
      </c>
      <c r="D84" s="57">
        <v>0</v>
      </c>
      <c r="E84" s="55" t="str">
        <f t="shared" si="1"/>
        <v/>
      </c>
    </row>
    <row r="85" s="38" customFormat="1" ht="38.1" customHeight="1" spans="1:5">
      <c r="A85" s="52" t="s">
        <v>901</v>
      </c>
      <c r="B85" s="56" t="s">
        <v>902</v>
      </c>
      <c r="C85" s="57">
        <v>14000</v>
      </c>
      <c r="D85" s="57">
        <v>6307</v>
      </c>
      <c r="E85" s="55">
        <f t="shared" si="1"/>
        <v>-0.55</v>
      </c>
    </row>
    <row r="86" s="38" customFormat="1" ht="38.1" customHeight="1" spans="1:5">
      <c r="A86" s="52" t="s">
        <v>903</v>
      </c>
      <c r="B86" s="53" t="s">
        <v>904</v>
      </c>
      <c r="C86" s="54"/>
      <c r="D86" s="54"/>
      <c r="E86" s="55"/>
    </row>
    <row r="87" s="38" customFormat="1" ht="38.1" customHeight="1" spans="1:5">
      <c r="A87" s="52" t="s">
        <v>905</v>
      </c>
      <c r="B87" s="56" t="s">
        <v>878</v>
      </c>
      <c r="C87" s="57">
        <v>0</v>
      </c>
      <c r="D87" s="57">
        <v>338</v>
      </c>
      <c r="E87" s="55" t="str">
        <f t="shared" si="1"/>
        <v/>
      </c>
    </row>
    <row r="88" s="38" customFormat="1" ht="38.1" customHeight="1" spans="1:5">
      <c r="A88" s="52" t="s">
        <v>906</v>
      </c>
      <c r="B88" s="56" t="s">
        <v>907</v>
      </c>
      <c r="C88" s="57">
        <v>0</v>
      </c>
      <c r="D88" s="57">
        <v>450</v>
      </c>
      <c r="E88" s="55" t="str">
        <f t="shared" si="1"/>
        <v/>
      </c>
    </row>
    <row r="89" s="38" customFormat="1" ht="38.1" customHeight="1" spans="1:5">
      <c r="A89" s="52" t="s">
        <v>908</v>
      </c>
      <c r="B89" s="53" t="s">
        <v>909</v>
      </c>
      <c r="C89" s="54"/>
      <c r="D89" s="54"/>
      <c r="E89" s="55"/>
    </row>
    <row r="90" s="38" customFormat="1" ht="38.1" customHeight="1" spans="1:5">
      <c r="A90" s="52" t="s">
        <v>910</v>
      </c>
      <c r="B90" s="56" t="s">
        <v>832</v>
      </c>
      <c r="C90" s="57">
        <v>0</v>
      </c>
      <c r="D90" s="57">
        <v>1500</v>
      </c>
      <c r="E90" s="55" t="str">
        <f t="shared" si="1"/>
        <v/>
      </c>
    </row>
    <row r="91" s="38" customFormat="1" ht="38.1" customHeight="1" spans="1:5">
      <c r="A91" s="52" t="s">
        <v>911</v>
      </c>
      <c r="B91" s="56" t="s">
        <v>834</v>
      </c>
      <c r="C91" s="57">
        <v>0</v>
      </c>
      <c r="D91" s="57">
        <v>0</v>
      </c>
      <c r="E91" s="55" t="str">
        <f t="shared" si="1"/>
        <v/>
      </c>
    </row>
    <row r="92" s="38" customFormat="1" ht="38.1" customHeight="1" spans="1:5">
      <c r="A92" s="52" t="s">
        <v>912</v>
      </c>
      <c r="B92" s="56" t="s">
        <v>836</v>
      </c>
      <c r="C92" s="57">
        <v>0</v>
      </c>
      <c r="D92" s="57">
        <v>12000</v>
      </c>
      <c r="E92" s="55" t="str">
        <f t="shared" si="1"/>
        <v/>
      </c>
    </row>
    <row r="93" s="38" customFormat="1" ht="38.1" customHeight="1" spans="1:5">
      <c r="A93" s="52" t="s">
        <v>913</v>
      </c>
      <c r="B93" s="56" t="s">
        <v>838</v>
      </c>
      <c r="C93" s="57">
        <v>0</v>
      </c>
      <c r="D93" s="57">
        <v>0</v>
      </c>
      <c r="E93" s="55" t="str">
        <f t="shared" si="1"/>
        <v/>
      </c>
    </row>
    <row r="94" ht="38.1" customHeight="1" spans="1:5">
      <c r="A94" s="52" t="s">
        <v>914</v>
      </c>
      <c r="B94" s="56" t="s">
        <v>844</v>
      </c>
      <c r="C94" s="57">
        <v>0</v>
      </c>
      <c r="D94" s="57">
        <v>0</v>
      </c>
      <c r="E94" s="55" t="str">
        <f t="shared" si="1"/>
        <v/>
      </c>
    </row>
    <row r="95" ht="38.1" customHeight="1" spans="1:5">
      <c r="A95" s="52" t="s">
        <v>915</v>
      </c>
      <c r="B95" s="56" t="s">
        <v>848</v>
      </c>
      <c r="C95" s="57">
        <v>0</v>
      </c>
      <c r="D95" s="57">
        <v>0</v>
      </c>
      <c r="E95" s="55" t="str">
        <f t="shared" si="1"/>
        <v/>
      </c>
    </row>
    <row r="96" ht="38.1" customHeight="1" spans="1:5">
      <c r="A96" s="52" t="s">
        <v>916</v>
      </c>
      <c r="B96" s="56" t="s">
        <v>850</v>
      </c>
      <c r="C96" s="57">
        <v>0</v>
      </c>
      <c r="D96" s="57">
        <v>0</v>
      </c>
      <c r="E96" s="55" t="str">
        <f t="shared" si="1"/>
        <v/>
      </c>
    </row>
    <row r="97" s="38" customFormat="1" ht="38.1" customHeight="1" spans="1:5">
      <c r="A97" s="52" t="s">
        <v>917</v>
      </c>
      <c r="B97" s="56" t="s">
        <v>918</v>
      </c>
      <c r="C97" s="57">
        <v>0</v>
      </c>
      <c r="D97" s="57">
        <v>6000</v>
      </c>
      <c r="E97" s="55" t="str">
        <f t="shared" si="1"/>
        <v/>
      </c>
    </row>
    <row r="98" s="38" customFormat="1" ht="38.1" customHeight="1" spans="1:5">
      <c r="A98" s="48" t="s">
        <v>400</v>
      </c>
      <c r="B98" s="49" t="s">
        <v>919</v>
      </c>
      <c r="C98" s="50"/>
      <c r="D98" s="50"/>
      <c r="E98" s="51"/>
    </row>
    <row r="99" ht="38.1" customHeight="1" spans="1:5">
      <c r="A99" s="52" t="s">
        <v>920</v>
      </c>
      <c r="B99" s="53" t="s">
        <v>921</v>
      </c>
      <c r="C99" s="54"/>
      <c r="D99" s="54"/>
      <c r="E99" s="55"/>
    </row>
    <row r="100" s="38" customFormat="1" ht="38.1" customHeight="1" spans="1:5">
      <c r="A100" s="52" t="s">
        <v>922</v>
      </c>
      <c r="B100" s="56" t="s">
        <v>802</v>
      </c>
      <c r="C100" s="57">
        <v>45129</v>
      </c>
      <c r="D100" s="57">
        <v>55069</v>
      </c>
      <c r="E100" s="55">
        <f t="shared" si="1"/>
        <v>0.22</v>
      </c>
    </row>
    <row r="101" s="38" customFormat="1" ht="38.1" customHeight="1" spans="1:5">
      <c r="A101" s="52" t="s">
        <v>923</v>
      </c>
      <c r="B101" s="56" t="s">
        <v>924</v>
      </c>
      <c r="C101" s="57">
        <v>771</v>
      </c>
      <c r="D101" s="57">
        <v>0</v>
      </c>
      <c r="E101" s="55">
        <f t="shared" si="1"/>
        <v>-1</v>
      </c>
    </row>
    <row r="102" s="38" customFormat="1" ht="38.1" customHeight="1" spans="1:5">
      <c r="A102" s="52" t="s">
        <v>925</v>
      </c>
      <c r="B102" s="56" t="s">
        <v>926</v>
      </c>
      <c r="C102" s="57">
        <v>0</v>
      </c>
      <c r="D102" s="57">
        <v>0</v>
      </c>
      <c r="E102" s="55" t="str">
        <f t="shared" si="1"/>
        <v/>
      </c>
    </row>
    <row r="103" s="38" customFormat="1" ht="38.1" customHeight="1" spans="1:5">
      <c r="A103" s="52" t="s">
        <v>927</v>
      </c>
      <c r="B103" s="56" t="s">
        <v>928</v>
      </c>
      <c r="C103" s="57">
        <v>46461</v>
      </c>
      <c r="D103" s="57">
        <v>44201</v>
      </c>
      <c r="E103" s="55">
        <f t="shared" si="1"/>
        <v>-0.049</v>
      </c>
    </row>
    <row r="104" s="38" customFormat="1" ht="38.1" customHeight="1" spans="1:5">
      <c r="A104" s="52" t="s">
        <v>929</v>
      </c>
      <c r="B104" s="56" t="s">
        <v>930</v>
      </c>
      <c r="C104" s="57">
        <f>SUM(C105:C108)</f>
        <v>0</v>
      </c>
      <c r="D104" s="57">
        <f>SUM(D105:D108)</f>
        <v>0</v>
      </c>
      <c r="E104" s="55" t="str">
        <f t="shared" si="1"/>
        <v/>
      </c>
    </row>
    <row r="105" ht="38.1" customHeight="1" spans="1:5">
      <c r="A105" s="52" t="s">
        <v>931</v>
      </c>
      <c r="B105" s="56" t="s">
        <v>802</v>
      </c>
      <c r="C105" s="57">
        <v>0</v>
      </c>
      <c r="D105" s="57">
        <v>0</v>
      </c>
      <c r="E105" s="55" t="str">
        <f t="shared" si="1"/>
        <v/>
      </c>
    </row>
    <row r="106" s="38" customFormat="1" ht="38.1" customHeight="1" spans="1:5">
      <c r="A106" s="52" t="s">
        <v>932</v>
      </c>
      <c r="B106" s="56" t="s">
        <v>924</v>
      </c>
      <c r="C106" s="57">
        <v>0</v>
      </c>
      <c r="D106" s="57">
        <v>0</v>
      </c>
      <c r="E106" s="55" t="str">
        <f t="shared" si="1"/>
        <v/>
      </c>
    </row>
    <row r="107" s="38" customFormat="1" ht="38.1" customHeight="1" spans="1:5">
      <c r="A107" s="52" t="s">
        <v>933</v>
      </c>
      <c r="B107" s="56" t="s">
        <v>934</v>
      </c>
      <c r="C107" s="57">
        <v>0</v>
      </c>
      <c r="D107" s="57">
        <v>0</v>
      </c>
      <c r="E107" s="55" t="str">
        <f t="shared" si="1"/>
        <v/>
      </c>
    </row>
    <row r="108" s="38" customFormat="1" ht="38.1" customHeight="1" spans="1:5">
      <c r="A108" s="52" t="s">
        <v>935</v>
      </c>
      <c r="B108" s="56" t="s">
        <v>936</v>
      </c>
      <c r="C108" s="57">
        <v>0</v>
      </c>
      <c r="D108" s="57">
        <v>0</v>
      </c>
      <c r="E108" s="55" t="str">
        <f t="shared" si="1"/>
        <v/>
      </c>
    </row>
    <row r="109" ht="38.1" customHeight="1" spans="1:5">
      <c r="A109" s="52" t="s">
        <v>937</v>
      </c>
      <c r="B109" s="53" t="s">
        <v>938</v>
      </c>
      <c r="C109" s="54"/>
      <c r="D109" s="54"/>
      <c r="E109" s="55"/>
    </row>
    <row r="110" s="38" customFormat="1" ht="38.1" customHeight="1" spans="1:5">
      <c r="A110" s="52" t="s">
        <v>939</v>
      </c>
      <c r="B110" s="56" t="s">
        <v>940</v>
      </c>
      <c r="C110" s="57">
        <v>0</v>
      </c>
      <c r="D110" s="57">
        <v>0</v>
      </c>
      <c r="E110" s="55" t="str">
        <f t="shared" si="1"/>
        <v/>
      </c>
    </row>
    <row r="111" s="38" customFormat="1" ht="38.1" customHeight="1" spans="1:5">
      <c r="A111" s="52" t="s">
        <v>941</v>
      </c>
      <c r="B111" s="56" t="s">
        <v>942</v>
      </c>
      <c r="C111" s="57">
        <v>0</v>
      </c>
      <c r="D111" s="57">
        <v>0</v>
      </c>
      <c r="E111" s="55" t="str">
        <f t="shared" si="1"/>
        <v/>
      </c>
    </row>
    <row r="112" s="38" customFormat="1" ht="38.1" customHeight="1" spans="1:5">
      <c r="A112" s="52" t="s">
        <v>943</v>
      </c>
      <c r="B112" s="56" t="s">
        <v>944</v>
      </c>
      <c r="C112" s="57">
        <v>0</v>
      </c>
      <c r="D112" s="57">
        <v>0</v>
      </c>
      <c r="E112" s="55" t="str">
        <f t="shared" si="1"/>
        <v/>
      </c>
    </row>
    <row r="113" ht="38.1" customHeight="1" spans="1:5">
      <c r="A113" s="52" t="s">
        <v>945</v>
      </c>
      <c r="B113" s="56" t="s">
        <v>946</v>
      </c>
      <c r="C113" s="57">
        <v>217651</v>
      </c>
      <c r="D113" s="57">
        <v>274601</v>
      </c>
      <c r="E113" s="55">
        <f t="shared" si="1"/>
        <v>0.262</v>
      </c>
    </row>
    <row r="114" s="38" customFormat="1" ht="38.1" customHeight="1" spans="1:5">
      <c r="A114" s="58">
        <v>21370</v>
      </c>
      <c r="B114" s="53" t="s">
        <v>947</v>
      </c>
      <c r="C114" s="54"/>
      <c r="D114" s="54"/>
      <c r="E114" s="55"/>
    </row>
    <row r="115" s="38" customFormat="1" ht="38.1" customHeight="1" spans="1:5">
      <c r="A115" s="58">
        <v>2137001</v>
      </c>
      <c r="B115" s="56" t="s">
        <v>802</v>
      </c>
      <c r="C115" s="57">
        <v>0</v>
      </c>
      <c r="D115" s="57">
        <v>0</v>
      </c>
      <c r="E115" s="55" t="str">
        <f t="shared" si="1"/>
        <v/>
      </c>
    </row>
    <row r="116" ht="38.1" customHeight="1" spans="1:5">
      <c r="A116" s="58">
        <v>2137099</v>
      </c>
      <c r="B116" s="56" t="s">
        <v>948</v>
      </c>
      <c r="C116" s="57">
        <v>20000</v>
      </c>
      <c r="D116" s="57">
        <v>0</v>
      </c>
      <c r="E116" s="55">
        <f t="shared" si="1"/>
        <v>-1</v>
      </c>
    </row>
    <row r="117" s="38" customFormat="1" ht="38.1" customHeight="1" spans="1:5">
      <c r="A117" s="58">
        <v>21371</v>
      </c>
      <c r="B117" s="56" t="s">
        <v>949</v>
      </c>
      <c r="C117" s="57">
        <f>SUM(C118:C121)</f>
        <v>0</v>
      </c>
      <c r="D117" s="57">
        <f>SUM(D118:D121)</f>
        <v>0</v>
      </c>
      <c r="E117" s="55" t="str">
        <f t="shared" si="1"/>
        <v/>
      </c>
    </row>
    <row r="118" ht="38.1" customHeight="1" spans="1:5">
      <c r="A118" s="58">
        <v>2137101</v>
      </c>
      <c r="B118" s="56" t="s">
        <v>940</v>
      </c>
      <c r="C118" s="57">
        <v>0</v>
      </c>
      <c r="D118" s="57">
        <v>0</v>
      </c>
      <c r="E118" s="55" t="str">
        <f t="shared" si="1"/>
        <v/>
      </c>
    </row>
    <row r="119" s="38" customFormat="1" ht="38.1" customHeight="1" spans="1:5">
      <c r="A119" s="58">
        <v>2137102</v>
      </c>
      <c r="B119" s="56" t="s">
        <v>950</v>
      </c>
      <c r="C119" s="57">
        <v>0</v>
      </c>
      <c r="D119" s="57">
        <v>0</v>
      </c>
      <c r="E119" s="55" t="str">
        <f t="shared" si="1"/>
        <v/>
      </c>
    </row>
    <row r="120" s="38" customFormat="1" ht="38.1" customHeight="1" spans="1:5">
      <c r="A120" s="58">
        <v>2137103</v>
      </c>
      <c r="B120" s="56" t="s">
        <v>944</v>
      </c>
      <c r="C120" s="57">
        <v>0</v>
      </c>
      <c r="D120" s="57">
        <v>0</v>
      </c>
      <c r="E120" s="55" t="str">
        <f t="shared" si="1"/>
        <v/>
      </c>
    </row>
    <row r="121" s="38" customFormat="1" ht="38.1" customHeight="1" spans="1:5">
      <c r="A121" s="58">
        <v>2137199</v>
      </c>
      <c r="B121" s="56" t="s">
        <v>951</v>
      </c>
      <c r="C121" s="57">
        <v>0</v>
      </c>
      <c r="D121" s="57">
        <v>0</v>
      </c>
      <c r="E121" s="55" t="str">
        <f t="shared" si="1"/>
        <v/>
      </c>
    </row>
    <row r="122" s="38" customFormat="1" ht="38.1" customHeight="1" spans="1:5">
      <c r="A122" s="48" t="s">
        <v>421</v>
      </c>
      <c r="B122" s="49" t="s">
        <v>952</v>
      </c>
      <c r="C122" s="50"/>
      <c r="D122" s="50"/>
      <c r="E122" s="51"/>
    </row>
    <row r="123" s="38" customFormat="1" ht="38.1" customHeight="1" spans="1:5">
      <c r="A123" s="52" t="s">
        <v>953</v>
      </c>
      <c r="B123" s="56" t="s">
        <v>954</v>
      </c>
      <c r="C123" s="57">
        <f>SUM(C124:C127)</f>
        <v>0</v>
      </c>
      <c r="D123" s="57">
        <f>SUM(D124:D127)</f>
        <v>0</v>
      </c>
      <c r="E123" s="55" t="str">
        <f t="shared" si="1"/>
        <v/>
      </c>
    </row>
    <row r="124" ht="38.1" customHeight="1" spans="1:5">
      <c r="A124" s="52" t="s">
        <v>955</v>
      </c>
      <c r="B124" s="56" t="s">
        <v>956</v>
      </c>
      <c r="C124" s="57">
        <v>0</v>
      </c>
      <c r="D124" s="57">
        <v>0</v>
      </c>
      <c r="E124" s="55" t="str">
        <f t="shared" si="1"/>
        <v/>
      </c>
    </row>
    <row r="125" s="38" customFormat="1" ht="38.1" customHeight="1" spans="1:5">
      <c r="A125" s="52" t="s">
        <v>957</v>
      </c>
      <c r="B125" s="56" t="s">
        <v>958</v>
      </c>
      <c r="C125" s="57">
        <v>0</v>
      </c>
      <c r="D125" s="57">
        <v>0</v>
      </c>
      <c r="E125" s="55" t="str">
        <f t="shared" si="1"/>
        <v/>
      </c>
    </row>
    <row r="126" s="38" customFormat="1" ht="38.1" customHeight="1" spans="1:5">
      <c r="A126" s="52" t="s">
        <v>959</v>
      </c>
      <c r="B126" s="56" t="s">
        <v>960</v>
      </c>
      <c r="C126" s="57">
        <v>0</v>
      </c>
      <c r="D126" s="57">
        <v>0</v>
      </c>
      <c r="E126" s="55" t="str">
        <f t="shared" si="1"/>
        <v/>
      </c>
    </row>
    <row r="127" s="38" customFormat="1" ht="38.1" customHeight="1" spans="1:5">
      <c r="A127" s="52" t="s">
        <v>961</v>
      </c>
      <c r="B127" s="56" t="s">
        <v>962</v>
      </c>
      <c r="C127" s="57">
        <v>0</v>
      </c>
      <c r="D127" s="57">
        <v>0</v>
      </c>
      <c r="E127" s="55" t="str">
        <f t="shared" si="1"/>
        <v/>
      </c>
    </row>
    <row r="128" ht="38.1" customHeight="1" spans="1:5">
      <c r="A128" s="52" t="s">
        <v>963</v>
      </c>
      <c r="B128" s="56" t="s">
        <v>964</v>
      </c>
      <c r="C128" s="57">
        <f>SUM(C129:C132)</f>
        <v>0</v>
      </c>
      <c r="D128" s="57">
        <f>SUM(D129:D132)</f>
        <v>0</v>
      </c>
      <c r="E128" s="55" t="str">
        <f t="shared" si="1"/>
        <v/>
      </c>
    </row>
    <row r="129" ht="38.1" customHeight="1" spans="1:5">
      <c r="A129" s="52" t="s">
        <v>965</v>
      </c>
      <c r="B129" s="56" t="s">
        <v>960</v>
      </c>
      <c r="C129" s="57">
        <v>0</v>
      </c>
      <c r="D129" s="57">
        <v>0</v>
      </c>
      <c r="E129" s="55" t="str">
        <f t="shared" si="1"/>
        <v/>
      </c>
    </row>
    <row r="130" s="38" customFormat="1" ht="38.1" customHeight="1" spans="1:5">
      <c r="A130" s="52" t="s">
        <v>966</v>
      </c>
      <c r="B130" s="56" t="s">
        <v>967</v>
      </c>
      <c r="C130" s="57">
        <v>0</v>
      </c>
      <c r="D130" s="57">
        <v>0</v>
      </c>
      <c r="E130" s="55" t="str">
        <f t="shared" si="1"/>
        <v/>
      </c>
    </row>
    <row r="131" ht="38.1" customHeight="1" spans="1:5">
      <c r="A131" s="52" t="s">
        <v>968</v>
      </c>
      <c r="B131" s="56" t="s">
        <v>969</v>
      </c>
      <c r="C131" s="57">
        <v>0</v>
      </c>
      <c r="D131" s="57">
        <v>0</v>
      </c>
      <c r="E131" s="55" t="str">
        <f t="shared" si="1"/>
        <v/>
      </c>
    </row>
    <row r="132" ht="38.1" customHeight="1" spans="1:5">
      <c r="A132" s="52" t="s">
        <v>970</v>
      </c>
      <c r="B132" s="56" t="s">
        <v>971</v>
      </c>
      <c r="C132" s="57">
        <v>0</v>
      </c>
      <c r="D132" s="57">
        <v>0</v>
      </c>
      <c r="E132" s="55" t="str">
        <f t="shared" ref="E132:E195" si="2">IF(C132&gt;0,D132/C132-1,IF(C132&lt;0,-(D132/C132-1),""))</f>
        <v/>
      </c>
    </row>
    <row r="133" s="38" customFormat="1" ht="38.1" customHeight="1" spans="1:5">
      <c r="A133" s="52" t="s">
        <v>972</v>
      </c>
      <c r="B133" s="53" t="s">
        <v>973</v>
      </c>
      <c r="C133" s="54"/>
      <c r="D133" s="54"/>
      <c r="E133" s="55"/>
    </row>
    <row r="134" s="38" customFormat="1" ht="38.1" customHeight="1" spans="1:5">
      <c r="A134" s="52" t="s">
        <v>974</v>
      </c>
      <c r="B134" s="56" t="s">
        <v>975</v>
      </c>
      <c r="C134" s="57">
        <v>0</v>
      </c>
      <c r="D134" s="57">
        <v>10</v>
      </c>
      <c r="E134" s="55" t="str">
        <f t="shared" si="2"/>
        <v/>
      </c>
    </row>
    <row r="135" s="38" customFormat="1" ht="38.1" customHeight="1" spans="1:5">
      <c r="A135" s="52" t="s">
        <v>976</v>
      </c>
      <c r="B135" s="56" t="s">
        <v>977</v>
      </c>
      <c r="C135" s="57">
        <v>12983</v>
      </c>
      <c r="D135" s="57">
        <v>8</v>
      </c>
      <c r="E135" s="55">
        <f t="shared" si="2"/>
        <v>-0.999</v>
      </c>
    </row>
    <row r="136" s="38" customFormat="1" ht="38.1" customHeight="1" spans="1:5">
      <c r="A136" s="52" t="s">
        <v>978</v>
      </c>
      <c r="B136" s="56" t="s">
        <v>979</v>
      </c>
      <c r="C136" s="57">
        <v>1000</v>
      </c>
      <c r="D136" s="57">
        <v>0</v>
      </c>
      <c r="E136" s="55">
        <f t="shared" si="2"/>
        <v>-1</v>
      </c>
    </row>
    <row r="137" s="38" customFormat="1" ht="38.1" customHeight="1" spans="1:5">
      <c r="A137" s="52" t="s">
        <v>980</v>
      </c>
      <c r="B137" s="56" t="s">
        <v>981</v>
      </c>
      <c r="C137" s="57">
        <v>0</v>
      </c>
      <c r="D137" s="57">
        <v>0</v>
      </c>
      <c r="E137" s="55" t="str">
        <f t="shared" si="2"/>
        <v/>
      </c>
    </row>
    <row r="138" s="38" customFormat="1" ht="38.1" customHeight="1" spans="1:5">
      <c r="A138" s="52" t="s">
        <v>982</v>
      </c>
      <c r="B138" s="53" t="s">
        <v>983</v>
      </c>
      <c r="C138" s="54"/>
      <c r="D138" s="54"/>
      <c r="E138" s="55"/>
    </row>
    <row r="139" s="38" customFormat="1" ht="38.1" customHeight="1" spans="1:5">
      <c r="A139" s="52" t="s">
        <v>984</v>
      </c>
      <c r="B139" s="56" t="s">
        <v>985</v>
      </c>
      <c r="C139" s="57">
        <v>0</v>
      </c>
      <c r="D139" s="57">
        <v>0</v>
      </c>
      <c r="E139" s="55" t="str">
        <f t="shared" si="2"/>
        <v/>
      </c>
    </row>
    <row r="140" s="38" customFormat="1" ht="38.1" customHeight="1" spans="1:5">
      <c r="A140" s="52" t="s">
        <v>986</v>
      </c>
      <c r="B140" s="56" t="s">
        <v>987</v>
      </c>
      <c r="C140" s="57">
        <v>0</v>
      </c>
      <c r="D140" s="57">
        <v>0</v>
      </c>
      <c r="E140" s="55" t="str">
        <f t="shared" si="2"/>
        <v/>
      </c>
    </row>
    <row r="141" s="38" customFormat="1" ht="38.1" customHeight="1" spans="1:5">
      <c r="A141" s="52" t="s">
        <v>988</v>
      </c>
      <c r="B141" s="56" t="s">
        <v>989</v>
      </c>
      <c r="C141" s="57">
        <v>0</v>
      </c>
      <c r="D141" s="57">
        <v>0</v>
      </c>
      <c r="E141" s="55" t="str">
        <f t="shared" si="2"/>
        <v/>
      </c>
    </row>
    <row r="142" s="38" customFormat="1" ht="38.1" customHeight="1" spans="1:5">
      <c r="A142" s="52" t="s">
        <v>990</v>
      </c>
      <c r="B142" s="56" t="s">
        <v>991</v>
      </c>
      <c r="C142" s="57">
        <v>0</v>
      </c>
      <c r="D142" s="57">
        <v>0</v>
      </c>
      <c r="E142" s="55" t="str">
        <f t="shared" si="2"/>
        <v/>
      </c>
    </row>
    <row r="143" s="38" customFormat="1" ht="38.1" customHeight="1" spans="1:5">
      <c r="A143" s="52" t="s">
        <v>992</v>
      </c>
      <c r="B143" s="56" t="s">
        <v>993</v>
      </c>
      <c r="C143" s="57">
        <v>0</v>
      </c>
      <c r="D143" s="57">
        <v>0</v>
      </c>
      <c r="E143" s="55" t="str">
        <f t="shared" si="2"/>
        <v/>
      </c>
    </row>
    <row r="144" s="38" customFormat="1" ht="38.1" customHeight="1" spans="1:5">
      <c r="A144" s="52" t="s">
        <v>994</v>
      </c>
      <c r="B144" s="56" t="s">
        <v>995</v>
      </c>
      <c r="C144" s="57">
        <v>0</v>
      </c>
      <c r="D144" s="57">
        <v>0</v>
      </c>
      <c r="E144" s="55" t="str">
        <f t="shared" si="2"/>
        <v/>
      </c>
    </row>
    <row r="145" s="38" customFormat="1" ht="38.1" customHeight="1" spans="1:5">
      <c r="A145" s="52" t="s">
        <v>996</v>
      </c>
      <c r="B145" s="56" t="s">
        <v>997</v>
      </c>
      <c r="C145" s="57">
        <v>0</v>
      </c>
      <c r="D145" s="57">
        <v>0</v>
      </c>
      <c r="E145" s="55" t="str">
        <f t="shared" si="2"/>
        <v/>
      </c>
    </row>
    <row r="146" s="38" customFormat="1" ht="38.1" customHeight="1" spans="1:5">
      <c r="A146" s="52" t="s">
        <v>998</v>
      </c>
      <c r="B146" s="56" t="s">
        <v>999</v>
      </c>
      <c r="C146" s="57">
        <v>0</v>
      </c>
      <c r="D146" s="57">
        <v>3844</v>
      </c>
      <c r="E146" s="55" t="str">
        <f t="shared" si="2"/>
        <v/>
      </c>
    </row>
    <row r="147" s="38" customFormat="1" ht="38.1" customHeight="1" spans="1:5">
      <c r="A147" s="52" t="s">
        <v>1000</v>
      </c>
      <c r="B147" s="56" t="s">
        <v>1001</v>
      </c>
      <c r="C147" s="57">
        <f>SUM(C148:C153)</f>
        <v>0</v>
      </c>
      <c r="D147" s="57">
        <f>SUM(D148:D153)</f>
        <v>0</v>
      </c>
      <c r="E147" s="55" t="str">
        <f t="shared" si="2"/>
        <v/>
      </c>
    </row>
    <row r="148" s="38" customFormat="1" ht="38.1" customHeight="1" spans="1:5">
      <c r="A148" s="52" t="s">
        <v>1002</v>
      </c>
      <c r="B148" s="56" t="s">
        <v>1003</v>
      </c>
      <c r="C148" s="57">
        <v>0</v>
      </c>
      <c r="D148" s="57">
        <v>0</v>
      </c>
      <c r="E148" s="55" t="str">
        <f t="shared" si="2"/>
        <v/>
      </c>
    </row>
    <row r="149" s="38" customFormat="1" ht="38.1" customHeight="1" spans="1:5">
      <c r="A149" s="52" t="s">
        <v>1004</v>
      </c>
      <c r="B149" s="56" t="s">
        <v>1005</v>
      </c>
      <c r="C149" s="57">
        <v>0</v>
      </c>
      <c r="D149" s="57">
        <v>0</v>
      </c>
      <c r="E149" s="55" t="str">
        <f t="shared" si="2"/>
        <v/>
      </c>
    </row>
    <row r="150" ht="38.1" customHeight="1" spans="1:5">
      <c r="A150" s="52" t="s">
        <v>1006</v>
      </c>
      <c r="B150" s="56" t="s">
        <v>1007</v>
      </c>
      <c r="C150" s="57">
        <v>0</v>
      </c>
      <c r="D150" s="57">
        <v>0</v>
      </c>
      <c r="E150" s="55" t="str">
        <f t="shared" si="2"/>
        <v/>
      </c>
    </row>
    <row r="151" ht="38.1" customHeight="1" spans="1:5">
      <c r="A151" s="52" t="s">
        <v>1008</v>
      </c>
      <c r="B151" s="56" t="s">
        <v>1009</v>
      </c>
      <c r="C151" s="57">
        <v>0</v>
      </c>
      <c r="D151" s="57">
        <v>0</v>
      </c>
      <c r="E151" s="55" t="str">
        <f t="shared" si="2"/>
        <v/>
      </c>
    </row>
    <row r="152" s="38" customFormat="1" ht="38.1" customHeight="1" spans="1:5">
      <c r="A152" s="52" t="s">
        <v>1010</v>
      </c>
      <c r="B152" s="56" t="s">
        <v>1011</v>
      </c>
      <c r="C152" s="57">
        <v>0</v>
      </c>
      <c r="D152" s="57">
        <v>0</v>
      </c>
      <c r="E152" s="55" t="str">
        <f t="shared" si="2"/>
        <v/>
      </c>
    </row>
    <row r="153" ht="38.1" customHeight="1" spans="1:5">
      <c r="A153" s="52" t="s">
        <v>1012</v>
      </c>
      <c r="B153" s="56" t="s">
        <v>1013</v>
      </c>
      <c r="C153" s="57">
        <v>0</v>
      </c>
      <c r="D153" s="57">
        <v>0</v>
      </c>
      <c r="E153" s="55" t="str">
        <f t="shared" si="2"/>
        <v/>
      </c>
    </row>
    <row r="154" ht="38.1" customHeight="1" spans="1:5">
      <c r="A154" s="52" t="s">
        <v>1014</v>
      </c>
      <c r="B154" s="53" t="s">
        <v>1015</v>
      </c>
      <c r="C154" s="54"/>
      <c r="D154" s="54"/>
      <c r="E154" s="55"/>
    </row>
    <row r="155" s="38" customFormat="1" ht="38.1" customHeight="1" spans="1:5">
      <c r="A155" s="52" t="s">
        <v>1016</v>
      </c>
      <c r="B155" s="56" t="s">
        <v>1017</v>
      </c>
      <c r="C155" s="57">
        <v>83956</v>
      </c>
      <c r="D155" s="57">
        <v>67646</v>
      </c>
      <c r="E155" s="55">
        <f t="shared" si="2"/>
        <v>-0.194</v>
      </c>
    </row>
    <row r="156" s="38" customFormat="1" ht="38.1" customHeight="1" spans="1:5">
      <c r="A156" s="52" t="s">
        <v>1018</v>
      </c>
      <c r="B156" s="56" t="s">
        <v>1019</v>
      </c>
      <c r="C156" s="57">
        <v>0</v>
      </c>
      <c r="D156" s="57">
        <v>0</v>
      </c>
      <c r="E156" s="55" t="str">
        <f t="shared" si="2"/>
        <v/>
      </c>
    </row>
    <row r="157" s="38" customFormat="1" ht="38.1" customHeight="1" spans="1:5">
      <c r="A157" s="52" t="s">
        <v>1020</v>
      </c>
      <c r="B157" s="56" t="s">
        <v>1021</v>
      </c>
      <c r="C157" s="57">
        <v>62</v>
      </c>
      <c r="D157" s="57">
        <v>0</v>
      </c>
      <c r="E157" s="55">
        <f t="shared" si="2"/>
        <v>-1</v>
      </c>
    </row>
    <row r="158" s="38" customFormat="1" ht="38.1" customHeight="1" spans="1:5">
      <c r="A158" s="52" t="s">
        <v>1022</v>
      </c>
      <c r="B158" s="56" t="s">
        <v>1023</v>
      </c>
      <c r="C158" s="57">
        <v>17062</v>
      </c>
      <c r="D158" s="57">
        <v>21021</v>
      </c>
      <c r="E158" s="55">
        <f t="shared" si="2"/>
        <v>0.232</v>
      </c>
    </row>
    <row r="159" s="38" customFormat="1" ht="38.1" customHeight="1" spans="1:5">
      <c r="A159" s="52" t="s">
        <v>1024</v>
      </c>
      <c r="B159" s="56" t="s">
        <v>1025</v>
      </c>
      <c r="C159" s="57">
        <v>0</v>
      </c>
      <c r="D159" s="57">
        <v>0</v>
      </c>
      <c r="E159" s="55" t="str">
        <f t="shared" si="2"/>
        <v/>
      </c>
    </row>
    <row r="160" s="38" customFormat="1" ht="38.1" customHeight="1" spans="1:5">
      <c r="A160" s="52" t="s">
        <v>1026</v>
      </c>
      <c r="B160" s="56" t="s">
        <v>1027</v>
      </c>
      <c r="C160" s="57">
        <v>941</v>
      </c>
      <c r="D160" s="57">
        <v>324</v>
      </c>
      <c r="E160" s="55">
        <f t="shared" si="2"/>
        <v>-0.656</v>
      </c>
    </row>
    <row r="161" s="38" customFormat="1" ht="38.1" customHeight="1" spans="1:5">
      <c r="A161" s="52" t="s">
        <v>1028</v>
      </c>
      <c r="B161" s="56" t="s">
        <v>1029</v>
      </c>
      <c r="C161" s="57">
        <v>0</v>
      </c>
      <c r="D161" s="57">
        <v>0</v>
      </c>
      <c r="E161" s="55" t="str">
        <f t="shared" si="2"/>
        <v/>
      </c>
    </row>
    <row r="162" ht="38.1" customHeight="1" spans="1:5">
      <c r="A162" s="52" t="s">
        <v>1030</v>
      </c>
      <c r="B162" s="56" t="s">
        <v>1031</v>
      </c>
      <c r="C162" s="57">
        <v>0</v>
      </c>
      <c r="D162" s="57">
        <v>0</v>
      </c>
      <c r="E162" s="55" t="str">
        <f t="shared" si="2"/>
        <v/>
      </c>
    </row>
    <row r="163" ht="38.1" customHeight="1" spans="1:5">
      <c r="A163" s="52" t="s">
        <v>1032</v>
      </c>
      <c r="B163" s="56" t="s">
        <v>1033</v>
      </c>
      <c r="C163" s="57">
        <f>SUM(C164:C165)</f>
        <v>0</v>
      </c>
      <c r="D163" s="57">
        <f>SUM(D164:D165)</f>
        <v>0</v>
      </c>
      <c r="E163" s="55" t="str">
        <f t="shared" si="2"/>
        <v/>
      </c>
    </row>
    <row r="164" s="38" customFormat="1" ht="38.1" customHeight="1" spans="1:5">
      <c r="A164" s="52" t="s">
        <v>1034</v>
      </c>
      <c r="B164" s="56" t="s">
        <v>956</v>
      </c>
      <c r="C164" s="57">
        <v>0</v>
      </c>
      <c r="D164" s="57">
        <v>0</v>
      </c>
      <c r="E164" s="55" t="str">
        <f t="shared" si="2"/>
        <v/>
      </c>
    </row>
    <row r="165" s="38" customFormat="1" ht="38.1" customHeight="1" spans="1:5">
      <c r="A165" s="52" t="s">
        <v>1035</v>
      </c>
      <c r="B165" s="56" t="s">
        <v>1036</v>
      </c>
      <c r="C165" s="57">
        <v>0</v>
      </c>
      <c r="D165" s="57">
        <v>0</v>
      </c>
      <c r="E165" s="55" t="str">
        <f t="shared" si="2"/>
        <v/>
      </c>
    </row>
    <row r="166" s="38" customFormat="1" ht="38.1" customHeight="1" spans="1:5">
      <c r="A166" s="52" t="s">
        <v>1037</v>
      </c>
      <c r="B166" s="53" t="s">
        <v>1038</v>
      </c>
      <c r="C166" s="54"/>
      <c r="D166" s="54"/>
      <c r="E166" s="55"/>
    </row>
    <row r="167" s="38" customFormat="1" ht="38.1" customHeight="1" spans="1:5">
      <c r="A167" s="52" t="s">
        <v>1039</v>
      </c>
      <c r="B167" s="56" t="s">
        <v>956</v>
      </c>
      <c r="C167" s="57">
        <v>5716200</v>
      </c>
      <c r="D167" s="57">
        <v>37805</v>
      </c>
      <c r="E167" s="55">
        <f t="shared" si="2"/>
        <v>-0.993</v>
      </c>
    </row>
    <row r="168" s="38" customFormat="1" ht="38.1" customHeight="1" spans="1:5">
      <c r="A168" s="52" t="s">
        <v>1040</v>
      </c>
      <c r="B168" s="56" t="s">
        <v>1041</v>
      </c>
      <c r="C168" s="57">
        <v>571800</v>
      </c>
      <c r="D168" s="57">
        <v>0</v>
      </c>
      <c r="E168" s="55">
        <f t="shared" si="2"/>
        <v>-1</v>
      </c>
    </row>
    <row r="169" s="38" customFormat="1" ht="38.1" customHeight="1" spans="1:5">
      <c r="A169" s="52" t="s">
        <v>1042</v>
      </c>
      <c r="B169" s="56" t="s">
        <v>1043</v>
      </c>
      <c r="C169" s="57">
        <v>0</v>
      </c>
      <c r="D169" s="57">
        <v>0</v>
      </c>
      <c r="E169" s="55" t="str">
        <f t="shared" si="2"/>
        <v/>
      </c>
    </row>
    <row r="170" ht="38.1" customHeight="1" spans="1:5">
      <c r="A170" s="52" t="s">
        <v>1044</v>
      </c>
      <c r="B170" s="56" t="s">
        <v>1045</v>
      </c>
      <c r="C170" s="57">
        <f>SUM(C171:C173)</f>
        <v>0</v>
      </c>
      <c r="D170" s="57">
        <f>SUM(D171:D173)</f>
        <v>0</v>
      </c>
      <c r="E170" s="55" t="str">
        <f t="shared" si="2"/>
        <v/>
      </c>
    </row>
    <row r="171" ht="38.1" customHeight="1" spans="1:5">
      <c r="A171" s="52" t="s">
        <v>1046</v>
      </c>
      <c r="B171" s="56" t="s">
        <v>975</v>
      </c>
      <c r="C171" s="57">
        <v>0</v>
      </c>
      <c r="D171" s="57">
        <v>0</v>
      </c>
      <c r="E171" s="55" t="str">
        <f t="shared" si="2"/>
        <v/>
      </c>
    </row>
    <row r="172" ht="38.1" customHeight="1" spans="1:5">
      <c r="A172" s="52" t="s">
        <v>1047</v>
      </c>
      <c r="B172" s="56" t="s">
        <v>979</v>
      </c>
      <c r="C172" s="57">
        <v>0</v>
      </c>
      <c r="D172" s="57">
        <v>0</v>
      </c>
      <c r="E172" s="55" t="str">
        <f t="shared" si="2"/>
        <v/>
      </c>
    </row>
    <row r="173" s="38" customFormat="1" ht="38.1" customHeight="1" spans="1:5">
      <c r="A173" s="52" t="s">
        <v>1048</v>
      </c>
      <c r="B173" s="56" t="s">
        <v>1049</v>
      </c>
      <c r="C173" s="57">
        <v>0</v>
      </c>
      <c r="D173" s="57">
        <v>0</v>
      </c>
      <c r="E173" s="55" t="str">
        <f t="shared" si="2"/>
        <v/>
      </c>
    </row>
    <row r="174" ht="38.1" customHeight="1" spans="1:5">
      <c r="A174" s="48" t="s">
        <v>483</v>
      </c>
      <c r="B174" s="49" t="s">
        <v>1050</v>
      </c>
      <c r="C174" s="50"/>
      <c r="D174" s="50"/>
      <c r="E174" s="51"/>
    </row>
    <row r="175" ht="38.1" customHeight="1" spans="1:5">
      <c r="A175" s="52" t="s">
        <v>1051</v>
      </c>
      <c r="B175" s="53" t="s">
        <v>1052</v>
      </c>
      <c r="C175" s="54"/>
      <c r="D175" s="54"/>
      <c r="E175" s="55"/>
    </row>
    <row r="176" ht="38.1" customHeight="1" spans="1:5">
      <c r="A176" s="52" t="s">
        <v>1053</v>
      </c>
      <c r="B176" s="56" t="s">
        <v>1054</v>
      </c>
      <c r="C176" s="57">
        <v>13293</v>
      </c>
      <c r="D176" s="57">
        <v>48803</v>
      </c>
      <c r="E176" s="55">
        <f t="shared" si="2"/>
        <v>2.671</v>
      </c>
    </row>
    <row r="177" s="38" customFormat="1" ht="38.1" customHeight="1" spans="1:5">
      <c r="A177" s="52" t="s">
        <v>1055</v>
      </c>
      <c r="B177" s="56" t="s">
        <v>1056</v>
      </c>
      <c r="C177" s="57">
        <v>0</v>
      </c>
      <c r="D177" s="57">
        <v>0</v>
      </c>
      <c r="E177" s="55" t="str">
        <f t="shared" si="2"/>
        <v/>
      </c>
    </row>
    <row r="178" s="38" customFormat="1" ht="38.1" customHeight="1" spans="1:5">
      <c r="A178" s="48" t="s">
        <v>659</v>
      </c>
      <c r="B178" s="49" t="s">
        <v>1057</v>
      </c>
      <c r="C178" s="50"/>
      <c r="D178" s="50"/>
      <c r="E178" s="51"/>
    </row>
    <row r="179" ht="38.1" customHeight="1" spans="1:5">
      <c r="A179" s="52" t="s">
        <v>1058</v>
      </c>
      <c r="B179" s="53" t="s">
        <v>1059</v>
      </c>
      <c r="C179" s="54"/>
      <c r="D179" s="54"/>
      <c r="E179" s="55"/>
    </row>
    <row r="180" ht="38.1" customHeight="1" spans="1:5">
      <c r="A180" s="52" t="s">
        <v>1060</v>
      </c>
      <c r="B180" s="56" t="s">
        <v>1061</v>
      </c>
      <c r="C180" s="57">
        <v>32442</v>
      </c>
      <c r="D180" s="57">
        <v>68571</v>
      </c>
      <c r="E180" s="55">
        <f t="shared" si="2"/>
        <v>1.114</v>
      </c>
    </row>
    <row r="181" s="38" customFormat="1" ht="38.1" customHeight="1" spans="1:5">
      <c r="A181" s="52" t="s">
        <v>1062</v>
      </c>
      <c r="B181" s="56" t="s">
        <v>1063</v>
      </c>
      <c r="C181" s="57">
        <v>7623000</v>
      </c>
      <c r="D181" s="57">
        <v>743602</v>
      </c>
      <c r="E181" s="55">
        <f t="shared" si="2"/>
        <v>-0.902</v>
      </c>
    </row>
    <row r="182" s="38" customFormat="1" ht="38.1" customHeight="1" spans="1:5">
      <c r="A182" s="52" t="s">
        <v>1064</v>
      </c>
      <c r="B182" s="56" t="s">
        <v>1065</v>
      </c>
      <c r="C182" s="57">
        <v>0</v>
      </c>
      <c r="D182" s="57">
        <v>21845</v>
      </c>
      <c r="E182" s="55" t="str">
        <f t="shared" si="2"/>
        <v/>
      </c>
    </row>
    <row r="183" ht="38.1" customHeight="1" spans="1:5">
      <c r="A183" s="52" t="s">
        <v>1066</v>
      </c>
      <c r="B183" s="53" t="s">
        <v>1067</v>
      </c>
      <c r="C183" s="54"/>
      <c r="D183" s="54"/>
      <c r="E183" s="55"/>
    </row>
    <row r="184" s="38" customFormat="1" ht="38.1" customHeight="1" spans="1:5">
      <c r="A184" s="52" t="s">
        <v>1068</v>
      </c>
      <c r="B184" s="56" t="s">
        <v>1069</v>
      </c>
      <c r="C184" s="57">
        <v>0</v>
      </c>
      <c r="D184" s="57">
        <v>2810</v>
      </c>
      <c r="E184" s="55" t="str">
        <f t="shared" si="2"/>
        <v/>
      </c>
    </row>
    <row r="185" ht="38.1" customHeight="1" spans="1:5">
      <c r="A185" s="52" t="s">
        <v>1070</v>
      </c>
      <c r="B185" s="56" t="s">
        <v>1071</v>
      </c>
      <c r="C185" s="57">
        <v>0</v>
      </c>
      <c r="D185" s="57">
        <v>727</v>
      </c>
      <c r="E185" s="55" t="str">
        <f t="shared" si="2"/>
        <v/>
      </c>
    </row>
    <row r="186" ht="38.1" customHeight="1" spans="1:5">
      <c r="A186" s="52" t="s">
        <v>1072</v>
      </c>
      <c r="B186" s="56" t="s">
        <v>1073</v>
      </c>
      <c r="C186" s="57">
        <v>17689</v>
      </c>
      <c r="D186" s="57">
        <v>17778</v>
      </c>
      <c r="E186" s="55">
        <f t="shared" si="2"/>
        <v>0.005</v>
      </c>
    </row>
    <row r="187" ht="38.1" customHeight="1" spans="1:5">
      <c r="A187" s="52" t="s">
        <v>1074</v>
      </c>
      <c r="B187" s="56" t="s">
        <v>1075</v>
      </c>
      <c r="C187" s="57">
        <v>11936</v>
      </c>
      <c r="D187" s="57">
        <v>14387</v>
      </c>
      <c r="E187" s="55">
        <f t="shared" si="2"/>
        <v>0.205</v>
      </c>
    </row>
    <row r="188" ht="38.1" customHeight="1" spans="1:5">
      <c r="A188" s="52" t="s">
        <v>1076</v>
      </c>
      <c r="B188" s="56" t="s">
        <v>1077</v>
      </c>
      <c r="C188" s="57">
        <v>0</v>
      </c>
      <c r="D188" s="57">
        <v>41</v>
      </c>
      <c r="E188" s="55" t="str">
        <f t="shared" si="2"/>
        <v/>
      </c>
    </row>
    <row r="189" ht="38.1" customHeight="1" spans="1:5">
      <c r="A189" s="52" t="s">
        <v>1078</v>
      </c>
      <c r="B189" s="56" t="s">
        <v>1079</v>
      </c>
      <c r="C189" s="57">
        <v>0</v>
      </c>
      <c r="D189" s="57">
        <v>0</v>
      </c>
      <c r="E189" s="55" t="str">
        <f t="shared" si="2"/>
        <v/>
      </c>
    </row>
    <row r="190" s="38" customFormat="1" ht="38.1" customHeight="1" spans="1:5">
      <c r="A190" s="52" t="s">
        <v>1080</v>
      </c>
      <c r="B190" s="56" t="s">
        <v>1081</v>
      </c>
      <c r="C190" s="57">
        <v>3849</v>
      </c>
      <c r="D190" s="57">
        <v>4716</v>
      </c>
      <c r="E190" s="55">
        <f t="shared" si="2"/>
        <v>0.225</v>
      </c>
    </row>
    <row r="191" ht="38.1" customHeight="1" spans="1:5">
      <c r="A191" s="52" t="s">
        <v>1082</v>
      </c>
      <c r="B191" s="56" t="s">
        <v>1083</v>
      </c>
      <c r="C191" s="57">
        <v>0</v>
      </c>
      <c r="D191" s="57">
        <v>422</v>
      </c>
      <c r="E191" s="55" t="str">
        <f t="shared" si="2"/>
        <v/>
      </c>
    </row>
    <row r="192" ht="38.1" customHeight="1" spans="1:5">
      <c r="A192" s="52" t="s">
        <v>1084</v>
      </c>
      <c r="B192" s="53" t="s">
        <v>1085</v>
      </c>
      <c r="C192" s="54"/>
      <c r="D192" s="54"/>
      <c r="E192" s="55"/>
    </row>
    <row r="193" ht="38.1" customHeight="1" spans="1:5">
      <c r="A193" s="58">
        <v>2296001</v>
      </c>
      <c r="B193" s="56" t="s">
        <v>1086</v>
      </c>
      <c r="C193" s="57">
        <v>1</v>
      </c>
      <c r="D193" s="57">
        <v>0</v>
      </c>
      <c r="E193" s="55">
        <f t="shared" si="2"/>
        <v>-1</v>
      </c>
    </row>
    <row r="194" s="38" customFormat="1" ht="38.1" customHeight="1" spans="1:5">
      <c r="A194" s="52" t="s">
        <v>1087</v>
      </c>
      <c r="B194" s="56" t="s">
        <v>1088</v>
      </c>
      <c r="C194" s="57">
        <v>53018</v>
      </c>
      <c r="D194" s="57">
        <v>63756</v>
      </c>
      <c r="E194" s="55">
        <f t="shared" si="2"/>
        <v>0.203</v>
      </c>
    </row>
    <row r="195" ht="38.1" customHeight="1" spans="1:5">
      <c r="A195" s="52" t="s">
        <v>1089</v>
      </c>
      <c r="B195" s="56" t="s">
        <v>1090</v>
      </c>
      <c r="C195" s="57">
        <v>59734</v>
      </c>
      <c r="D195" s="57">
        <v>76422</v>
      </c>
      <c r="E195" s="55">
        <f t="shared" si="2"/>
        <v>0.279</v>
      </c>
    </row>
    <row r="196" ht="38.1" customHeight="1" spans="1:5">
      <c r="A196" s="52" t="s">
        <v>1091</v>
      </c>
      <c r="B196" s="56" t="s">
        <v>1092</v>
      </c>
      <c r="C196" s="57">
        <v>3763</v>
      </c>
      <c r="D196" s="57">
        <v>7333</v>
      </c>
      <c r="E196" s="55">
        <f t="shared" ref="E196:E259" si="3">IF(C196&gt;0,D196/C196-1,IF(C196&lt;0,-(D196/C196-1),""))</f>
        <v>0.949</v>
      </c>
    </row>
    <row r="197" ht="38.1" customHeight="1" spans="1:5">
      <c r="A197" s="52" t="s">
        <v>1093</v>
      </c>
      <c r="B197" s="56" t="s">
        <v>1094</v>
      </c>
      <c r="C197" s="57">
        <v>0</v>
      </c>
      <c r="D197" s="57">
        <v>556</v>
      </c>
      <c r="E197" s="55" t="str">
        <f t="shared" si="3"/>
        <v/>
      </c>
    </row>
    <row r="198" ht="38.1" customHeight="1" spans="1:5">
      <c r="A198" s="52" t="s">
        <v>1095</v>
      </c>
      <c r="B198" s="56" t="s">
        <v>1096</v>
      </c>
      <c r="C198" s="57">
        <v>13177</v>
      </c>
      <c r="D198" s="57">
        <v>15907</v>
      </c>
      <c r="E198" s="55">
        <f t="shared" si="3"/>
        <v>0.207</v>
      </c>
    </row>
    <row r="199" s="38" customFormat="1" ht="38.1" customHeight="1" spans="1:5">
      <c r="A199" s="52" t="s">
        <v>1097</v>
      </c>
      <c r="B199" s="56" t="s">
        <v>1098</v>
      </c>
      <c r="C199" s="57">
        <v>280</v>
      </c>
      <c r="D199" s="57">
        <v>543</v>
      </c>
      <c r="E199" s="55">
        <f t="shared" si="3"/>
        <v>0.939</v>
      </c>
    </row>
    <row r="200" s="38" customFormat="1" ht="38.1" customHeight="1" spans="1:5">
      <c r="A200" s="52" t="s">
        <v>1099</v>
      </c>
      <c r="B200" s="56" t="s">
        <v>1100</v>
      </c>
      <c r="C200" s="57">
        <v>5828</v>
      </c>
      <c r="D200" s="57">
        <v>3321</v>
      </c>
      <c r="E200" s="55">
        <f t="shared" si="3"/>
        <v>-0.43</v>
      </c>
    </row>
    <row r="201" s="38" customFormat="1" ht="38.1" customHeight="1" spans="1:5">
      <c r="A201" s="52" t="s">
        <v>1101</v>
      </c>
      <c r="B201" s="56" t="s">
        <v>1102</v>
      </c>
      <c r="C201" s="57">
        <v>0</v>
      </c>
      <c r="D201" s="57">
        <v>69</v>
      </c>
      <c r="E201" s="55" t="str">
        <f t="shared" si="3"/>
        <v/>
      </c>
    </row>
    <row r="202" ht="38.1" customHeight="1" spans="1:5">
      <c r="A202" s="52" t="s">
        <v>1103</v>
      </c>
      <c r="B202" s="56" t="s">
        <v>1104</v>
      </c>
      <c r="C202" s="57">
        <v>14808</v>
      </c>
      <c r="D202" s="57">
        <v>9460</v>
      </c>
      <c r="E202" s="55">
        <f t="shared" si="3"/>
        <v>-0.361</v>
      </c>
    </row>
    <row r="203" s="38" customFormat="1" ht="38.1" customHeight="1" spans="1:5">
      <c r="A203" s="52" t="s">
        <v>1105</v>
      </c>
      <c r="B203" s="56" t="s">
        <v>1106</v>
      </c>
      <c r="C203" s="57">
        <v>41214</v>
      </c>
      <c r="D203" s="57">
        <v>49190</v>
      </c>
      <c r="E203" s="55">
        <f t="shared" si="3"/>
        <v>0.194</v>
      </c>
    </row>
    <row r="204" s="38" customFormat="1" ht="38.1" customHeight="1" spans="1:5">
      <c r="A204" s="48" t="s">
        <v>643</v>
      </c>
      <c r="B204" s="49" t="s">
        <v>1107</v>
      </c>
      <c r="C204" s="50">
        <v>2267</v>
      </c>
      <c r="D204" s="50">
        <v>1334</v>
      </c>
      <c r="E204" s="55">
        <f>(D204/C204)-1</f>
        <v>-0.412</v>
      </c>
    </row>
    <row r="205" s="38" customFormat="1" ht="38.1" customHeight="1" spans="1:5">
      <c r="A205" s="52" t="s">
        <v>1108</v>
      </c>
      <c r="B205" s="56" t="s">
        <v>1109</v>
      </c>
      <c r="C205" s="57">
        <v>0</v>
      </c>
      <c r="D205" s="57">
        <v>0</v>
      </c>
      <c r="E205" s="55" t="str">
        <f t="shared" si="3"/>
        <v/>
      </c>
    </row>
    <row r="206" s="38" customFormat="1" ht="38.1" customHeight="1" spans="1:5">
      <c r="A206" s="52" t="s">
        <v>1110</v>
      </c>
      <c r="B206" s="56" t="s">
        <v>1111</v>
      </c>
      <c r="C206" s="57">
        <v>0</v>
      </c>
      <c r="D206" s="57">
        <v>0</v>
      </c>
      <c r="E206" s="55" t="str">
        <f t="shared" si="3"/>
        <v/>
      </c>
    </row>
    <row r="207" s="38" customFormat="1" ht="38.1" customHeight="1" spans="1:5">
      <c r="A207" s="52" t="s">
        <v>1112</v>
      </c>
      <c r="B207" s="56" t="s">
        <v>1113</v>
      </c>
      <c r="C207" s="57">
        <v>0</v>
      </c>
      <c r="D207" s="57">
        <v>0</v>
      </c>
      <c r="E207" s="55" t="str">
        <f t="shared" si="3"/>
        <v/>
      </c>
    </row>
    <row r="208" s="38" customFormat="1" ht="38.1" customHeight="1" spans="1:5">
      <c r="A208" s="52" t="s">
        <v>1114</v>
      </c>
      <c r="B208" s="56" t="s">
        <v>1115</v>
      </c>
      <c r="C208" s="57">
        <v>692712</v>
      </c>
      <c r="D208" s="57">
        <v>610499</v>
      </c>
      <c r="E208" s="55">
        <f t="shared" si="3"/>
        <v>-0.119</v>
      </c>
    </row>
    <row r="209" s="38" customFormat="1" ht="38.1" customHeight="1" spans="1:5">
      <c r="A209" s="52" t="s">
        <v>1116</v>
      </c>
      <c r="B209" s="56" t="s">
        <v>1117</v>
      </c>
      <c r="C209" s="57">
        <v>0</v>
      </c>
      <c r="D209" s="57">
        <v>0</v>
      </c>
      <c r="E209" s="55" t="str">
        <f t="shared" si="3"/>
        <v/>
      </c>
    </row>
    <row r="210" ht="38.1" customHeight="1" spans="1:5">
      <c r="A210" s="52" t="s">
        <v>1118</v>
      </c>
      <c r="B210" s="56" t="s">
        <v>1119</v>
      </c>
      <c r="C210" s="57">
        <v>256</v>
      </c>
      <c r="D210" s="57">
        <v>0</v>
      </c>
      <c r="E210" s="55">
        <f t="shared" si="3"/>
        <v>-1</v>
      </c>
    </row>
    <row r="211" ht="38.1" customHeight="1" spans="1:5">
      <c r="A211" s="52" t="s">
        <v>1120</v>
      </c>
      <c r="B211" s="56" t="s">
        <v>1121</v>
      </c>
      <c r="C211" s="57">
        <v>1657</v>
      </c>
      <c r="D211" s="57">
        <v>0</v>
      </c>
      <c r="E211" s="55">
        <f t="shared" si="3"/>
        <v>-1</v>
      </c>
    </row>
    <row r="212" ht="38.1" customHeight="1" spans="1:5">
      <c r="A212" s="52" t="s">
        <v>1122</v>
      </c>
      <c r="B212" s="56" t="s">
        <v>1123</v>
      </c>
      <c r="C212" s="57">
        <v>0</v>
      </c>
      <c r="D212" s="57">
        <v>0</v>
      </c>
      <c r="E212" s="55" t="str">
        <f t="shared" si="3"/>
        <v/>
      </c>
    </row>
    <row r="213" ht="38.1" customHeight="1" spans="1:5">
      <c r="A213" s="52" t="s">
        <v>1124</v>
      </c>
      <c r="B213" s="56" t="s">
        <v>1125</v>
      </c>
      <c r="C213" s="57">
        <v>0</v>
      </c>
      <c r="D213" s="57">
        <v>0</v>
      </c>
      <c r="E213" s="55" t="str">
        <f t="shared" si="3"/>
        <v/>
      </c>
    </row>
    <row r="214" ht="38.1" customHeight="1" spans="1:5">
      <c r="A214" s="52" t="s">
        <v>1126</v>
      </c>
      <c r="B214" s="56" t="s">
        <v>1127</v>
      </c>
      <c r="C214" s="57">
        <v>0</v>
      </c>
      <c r="D214" s="57">
        <v>0</v>
      </c>
      <c r="E214" s="55" t="str">
        <f t="shared" si="3"/>
        <v/>
      </c>
    </row>
    <row r="215" ht="38.1" customHeight="1" spans="1:5">
      <c r="A215" s="52" t="s">
        <v>1128</v>
      </c>
      <c r="B215" s="56" t="s">
        <v>1129</v>
      </c>
      <c r="C215" s="57">
        <v>0</v>
      </c>
      <c r="D215" s="57">
        <v>0</v>
      </c>
      <c r="E215" s="55" t="str">
        <f t="shared" si="3"/>
        <v/>
      </c>
    </row>
    <row r="216" ht="38.1" customHeight="1" spans="1:5">
      <c r="A216" s="52" t="s">
        <v>1130</v>
      </c>
      <c r="B216" s="56" t="s">
        <v>1131</v>
      </c>
      <c r="C216" s="57">
        <v>81591</v>
      </c>
      <c r="D216" s="57">
        <v>0</v>
      </c>
      <c r="E216" s="55">
        <f t="shared" si="3"/>
        <v>-1</v>
      </c>
    </row>
    <row r="217" s="38" customFormat="1" ht="38.1" customHeight="1" spans="1:5">
      <c r="A217" s="52" t="s">
        <v>1132</v>
      </c>
      <c r="B217" s="56" t="s">
        <v>1133</v>
      </c>
      <c r="C217" s="57">
        <v>82413</v>
      </c>
      <c r="D217" s="57">
        <v>0</v>
      </c>
      <c r="E217" s="55">
        <f t="shared" si="3"/>
        <v>-1</v>
      </c>
    </row>
    <row r="218" s="38" customFormat="1" ht="38.1" customHeight="1" spans="1:5">
      <c r="A218" s="52" t="s">
        <v>1134</v>
      </c>
      <c r="B218" s="56" t="s">
        <v>1135</v>
      </c>
      <c r="C218" s="57">
        <v>50930</v>
      </c>
      <c r="D218" s="57">
        <v>0</v>
      </c>
      <c r="E218" s="55">
        <f t="shared" si="3"/>
        <v>-1</v>
      </c>
    </row>
    <row r="219" s="38" customFormat="1" ht="38.1" customHeight="1" spans="1:5">
      <c r="A219" s="52" t="s">
        <v>1136</v>
      </c>
      <c r="B219" s="56" t="s">
        <v>1137</v>
      </c>
      <c r="C219" s="57">
        <v>84733</v>
      </c>
      <c r="D219" s="57">
        <v>818222</v>
      </c>
      <c r="E219" s="55">
        <f t="shared" si="3"/>
        <v>8.656</v>
      </c>
    </row>
    <row r="220" ht="38.1" customHeight="1" spans="1:5">
      <c r="A220" s="52" t="s">
        <v>1138</v>
      </c>
      <c r="B220" s="56" t="s">
        <v>1139</v>
      </c>
      <c r="C220" s="57">
        <v>49</v>
      </c>
      <c r="D220" s="57">
        <v>0</v>
      </c>
      <c r="E220" s="55">
        <f t="shared" si="3"/>
        <v>-1</v>
      </c>
    </row>
    <row r="221" s="38" customFormat="1" ht="38.1" customHeight="1" spans="1:5">
      <c r="A221" s="48" t="s">
        <v>655</v>
      </c>
      <c r="B221" s="49" t="s">
        <v>1140</v>
      </c>
      <c r="C221" s="50"/>
      <c r="D221" s="50"/>
      <c r="E221" s="51"/>
    </row>
    <row r="222" s="38" customFormat="1" ht="38.1" customHeight="1" spans="1:5">
      <c r="A222" s="58">
        <v>23304</v>
      </c>
      <c r="B222" s="53" t="s">
        <v>1141</v>
      </c>
      <c r="C222" s="54"/>
      <c r="D222" s="54"/>
      <c r="E222" s="55"/>
    </row>
    <row r="223" ht="38.1" customHeight="1" spans="1:5">
      <c r="A223" s="52" t="s">
        <v>1142</v>
      </c>
      <c r="B223" s="56" t="s">
        <v>1143</v>
      </c>
      <c r="C223" s="57">
        <v>0</v>
      </c>
      <c r="D223" s="57">
        <v>0</v>
      </c>
      <c r="E223" s="55" t="str">
        <f t="shared" si="3"/>
        <v/>
      </c>
    </row>
    <row r="224" s="38" customFormat="1" ht="38.1" customHeight="1" spans="1:5">
      <c r="A224" s="52" t="s">
        <v>1144</v>
      </c>
      <c r="B224" s="56" t="s">
        <v>1145</v>
      </c>
      <c r="C224" s="57">
        <v>0</v>
      </c>
      <c r="D224" s="57">
        <v>0</v>
      </c>
      <c r="E224" s="55" t="str">
        <f t="shared" si="3"/>
        <v/>
      </c>
    </row>
    <row r="225" ht="38.1" customHeight="1" spans="1:5">
      <c r="A225" s="52" t="s">
        <v>1146</v>
      </c>
      <c r="B225" s="56" t="s">
        <v>1147</v>
      </c>
      <c r="C225" s="57">
        <v>0</v>
      </c>
      <c r="D225" s="57">
        <v>0</v>
      </c>
      <c r="E225" s="55" t="str">
        <f t="shared" si="3"/>
        <v/>
      </c>
    </row>
    <row r="226" s="38" customFormat="1" ht="38.1" customHeight="1" spans="1:5">
      <c r="A226" s="52" t="s">
        <v>1148</v>
      </c>
      <c r="B226" s="56" t="s">
        <v>1149</v>
      </c>
      <c r="C226" s="57">
        <v>3291</v>
      </c>
      <c r="D226" s="57">
        <v>2200</v>
      </c>
      <c r="E226" s="55">
        <f t="shared" si="3"/>
        <v>-0.332</v>
      </c>
    </row>
    <row r="227" s="38" customFormat="1" ht="38.1" customHeight="1" spans="1:5">
      <c r="A227" s="52" t="s">
        <v>1150</v>
      </c>
      <c r="B227" s="56" t="s">
        <v>1151</v>
      </c>
      <c r="C227" s="57">
        <v>0</v>
      </c>
      <c r="D227" s="57">
        <v>0</v>
      </c>
      <c r="E227" s="55" t="str">
        <f t="shared" si="3"/>
        <v/>
      </c>
    </row>
    <row r="228" ht="38.1" customHeight="1" spans="1:5">
      <c r="A228" s="52" t="s">
        <v>1152</v>
      </c>
      <c r="B228" s="56" t="s">
        <v>1153</v>
      </c>
      <c r="C228" s="57">
        <v>0</v>
      </c>
      <c r="D228" s="57">
        <v>0</v>
      </c>
      <c r="E228" s="55" t="str">
        <f t="shared" si="3"/>
        <v/>
      </c>
    </row>
    <row r="229" ht="38.1" customHeight="1" spans="1:5">
      <c r="A229" s="52" t="s">
        <v>1154</v>
      </c>
      <c r="B229" s="56" t="s">
        <v>1155</v>
      </c>
      <c r="C229" s="57">
        <v>24</v>
      </c>
      <c r="D229" s="57">
        <v>0</v>
      </c>
      <c r="E229" s="55">
        <f t="shared" si="3"/>
        <v>-1</v>
      </c>
    </row>
    <row r="230" ht="38.1" customHeight="1" spans="1:5">
      <c r="A230" s="52" t="s">
        <v>1156</v>
      </c>
      <c r="B230" s="56" t="s">
        <v>1157</v>
      </c>
      <c r="C230" s="57">
        <v>0</v>
      </c>
      <c r="D230" s="57">
        <v>0</v>
      </c>
      <c r="E230" s="55" t="str">
        <f t="shared" si="3"/>
        <v/>
      </c>
    </row>
    <row r="231" ht="38.1" customHeight="1" spans="1:5">
      <c r="A231" s="52" t="s">
        <v>1158</v>
      </c>
      <c r="B231" s="56" t="s">
        <v>1159</v>
      </c>
      <c r="C231" s="57">
        <v>0</v>
      </c>
      <c r="D231" s="57">
        <v>0</v>
      </c>
      <c r="E231" s="55" t="str">
        <f t="shared" si="3"/>
        <v/>
      </c>
    </row>
    <row r="232" ht="38.1" customHeight="1" spans="1:5">
      <c r="A232" s="52" t="s">
        <v>1160</v>
      </c>
      <c r="B232" s="56" t="s">
        <v>1161</v>
      </c>
      <c r="C232" s="57">
        <v>0</v>
      </c>
      <c r="D232" s="57">
        <v>0</v>
      </c>
      <c r="E232" s="55" t="str">
        <f t="shared" si="3"/>
        <v/>
      </c>
    </row>
    <row r="233" ht="38.1" customHeight="1" spans="1:5">
      <c r="A233" s="52" t="s">
        <v>1162</v>
      </c>
      <c r="B233" s="56" t="s">
        <v>1163</v>
      </c>
      <c r="C233" s="57">
        <v>0</v>
      </c>
      <c r="D233" s="57">
        <v>0</v>
      </c>
      <c r="E233" s="55" t="str">
        <f t="shared" si="3"/>
        <v/>
      </c>
    </row>
    <row r="234" ht="38.1" customHeight="1" spans="1:5">
      <c r="A234" s="52" t="s">
        <v>1164</v>
      </c>
      <c r="B234" s="56" t="s">
        <v>1165</v>
      </c>
      <c r="C234" s="57">
        <v>145</v>
      </c>
      <c r="D234" s="57">
        <v>0</v>
      </c>
      <c r="E234" s="55">
        <f t="shared" si="3"/>
        <v>-1</v>
      </c>
    </row>
    <row r="235" ht="38.1" customHeight="1" spans="1:5">
      <c r="A235" s="52" t="s">
        <v>1166</v>
      </c>
      <c r="B235" s="56" t="s">
        <v>1167</v>
      </c>
      <c r="C235" s="57">
        <v>6033</v>
      </c>
      <c r="D235" s="57">
        <v>0</v>
      </c>
      <c r="E235" s="55">
        <f t="shared" si="3"/>
        <v>-1</v>
      </c>
    </row>
    <row r="236" s="38" customFormat="1" ht="38.1" customHeight="1" spans="1:5">
      <c r="A236" s="52" t="s">
        <v>1168</v>
      </c>
      <c r="B236" s="56" t="s">
        <v>1169</v>
      </c>
      <c r="C236" s="57">
        <v>630</v>
      </c>
      <c r="D236" s="57">
        <v>0</v>
      </c>
      <c r="E236" s="55">
        <f t="shared" si="3"/>
        <v>-1</v>
      </c>
    </row>
    <row r="237" ht="38.1" customHeight="1" spans="1:5">
      <c r="A237" s="52" t="s">
        <v>1170</v>
      </c>
      <c r="B237" s="56" t="s">
        <v>1171</v>
      </c>
      <c r="C237" s="57">
        <v>6358</v>
      </c>
      <c r="D237" s="57">
        <v>14500</v>
      </c>
      <c r="E237" s="55">
        <f t="shared" si="3"/>
        <v>1.281</v>
      </c>
    </row>
    <row r="238" ht="38.1" customHeight="1" spans="1:5">
      <c r="A238" s="52" t="s">
        <v>1172</v>
      </c>
      <c r="B238" s="56" t="s">
        <v>1173</v>
      </c>
      <c r="C238" s="57">
        <v>14</v>
      </c>
      <c r="D238" s="57">
        <v>0</v>
      </c>
      <c r="E238" s="55">
        <f t="shared" si="3"/>
        <v>-1</v>
      </c>
    </row>
    <row r="239" ht="38.1" customHeight="1" spans="1:5">
      <c r="A239" s="59" t="s">
        <v>1174</v>
      </c>
      <c r="B239" s="49" t="s">
        <v>1175</v>
      </c>
      <c r="C239" s="50"/>
      <c r="D239" s="50"/>
      <c r="E239" s="51"/>
    </row>
    <row r="240" ht="38.1" customHeight="1" spans="1:5">
      <c r="A240" s="58" t="s">
        <v>1176</v>
      </c>
      <c r="B240" s="53" t="s">
        <v>1177</v>
      </c>
      <c r="C240" s="54"/>
      <c r="D240" s="54"/>
      <c r="E240" s="55"/>
    </row>
    <row r="241" ht="38.1" customHeight="1" spans="1:5">
      <c r="A241" s="58" t="s">
        <v>1178</v>
      </c>
      <c r="B241" s="56" t="s">
        <v>1179</v>
      </c>
      <c r="C241" s="57">
        <v>319332</v>
      </c>
      <c r="D241" s="57"/>
      <c r="E241" s="55">
        <f t="shared" si="3"/>
        <v>-1</v>
      </c>
    </row>
    <row r="242" ht="38.1" customHeight="1" spans="1:5">
      <c r="A242" s="58" t="s">
        <v>1180</v>
      </c>
      <c r="B242" s="56" t="s">
        <v>1181</v>
      </c>
      <c r="C242" s="57">
        <v>0</v>
      </c>
      <c r="D242" s="57"/>
      <c r="E242" s="55" t="str">
        <f t="shared" si="3"/>
        <v/>
      </c>
    </row>
    <row r="243" ht="38.1" customHeight="1" spans="1:5">
      <c r="A243" s="58" t="s">
        <v>1182</v>
      </c>
      <c r="B243" s="56" t="s">
        <v>1183</v>
      </c>
      <c r="C243" s="57">
        <v>33531</v>
      </c>
      <c r="D243" s="57"/>
      <c r="E243" s="55">
        <f t="shared" si="3"/>
        <v>-1</v>
      </c>
    </row>
    <row r="244" ht="38.1" customHeight="1" spans="1:5">
      <c r="A244" s="58" t="s">
        <v>1184</v>
      </c>
      <c r="B244" s="56" t="s">
        <v>1185</v>
      </c>
      <c r="C244" s="57">
        <v>0</v>
      </c>
      <c r="D244" s="57"/>
      <c r="E244" s="55" t="str">
        <f t="shared" si="3"/>
        <v/>
      </c>
    </row>
    <row r="245" ht="38.1" customHeight="1" spans="1:5">
      <c r="A245" s="58" t="s">
        <v>1186</v>
      </c>
      <c r="B245" s="56" t="s">
        <v>1187</v>
      </c>
      <c r="C245" s="57">
        <v>11523</v>
      </c>
      <c r="D245" s="57"/>
      <c r="E245" s="55">
        <f t="shared" si="3"/>
        <v>-1</v>
      </c>
    </row>
    <row r="246" ht="38.1" customHeight="1" spans="1:5">
      <c r="A246" s="58" t="s">
        <v>1188</v>
      </c>
      <c r="B246" s="56" t="s">
        <v>1189</v>
      </c>
      <c r="C246" s="57">
        <v>107712</v>
      </c>
      <c r="D246" s="57"/>
      <c r="E246" s="55">
        <f t="shared" si="3"/>
        <v>-1</v>
      </c>
    </row>
    <row r="247" ht="38.1" customHeight="1" spans="1:5">
      <c r="A247" s="58" t="s">
        <v>1190</v>
      </c>
      <c r="B247" s="56" t="s">
        <v>1191</v>
      </c>
      <c r="C247" s="57">
        <v>28500</v>
      </c>
      <c r="D247" s="57"/>
      <c r="E247" s="55">
        <f t="shared" si="3"/>
        <v>-1</v>
      </c>
    </row>
    <row r="248" ht="38.1" customHeight="1" spans="1:5">
      <c r="A248" s="58" t="s">
        <v>1192</v>
      </c>
      <c r="B248" s="56" t="s">
        <v>1193</v>
      </c>
      <c r="C248" s="57">
        <v>88082</v>
      </c>
      <c r="D248" s="57"/>
      <c r="E248" s="55">
        <f t="shared" si="3"/>
        <v>-1</v>
      </c>
    </row>
    <row r="249" ht="38.1" customHeight="1" spans="1:5">
      <c r="A249" s="58" t="s">
        <v>1194</v>
      </c>
      <c r="B249" s="56" t="s">
        <v>1195</v>
      </c>
      <c r="C249" s="57">
        <v>472803</v>
      </c>
      <c r="D249" s="57"/>
      <c r="E249" s="55">
        <f t="shared" si="3"/>
        <v>-1</v>
      </c>
    </row>
    <row r="250" ht="38.1" customHeight="1" spans="1:5">
      <c r="A250" s="58" t="s">
        <v>1196</v>
      </c>
      <c r="B250" s="56" t="s">
        <v>1197</v>
      </c>
      <c r="C250" s="57">
        <v>74197</v>
      </c>
      <c r="D250" s="57"/>
      <c r="E250" s="55">
        <f t="shared" si="3"/>
        <v>-1</v>
      </c>
    </row>
    <row r="251" ht="38.1" customHeight="1" spans="1:5">
      <c r="A251" s="58" t="s">
        <v>1198</v>
      </c>
      <c r="B251" s="56" t="s">
        <v>1199</v>
      </c>
      <c r="C251" s="57">
        <v>19776</v>
      </c>
      <c r="D251" s="57"/>
      <c r="E251" s="55">
        <f t="shared" si="3"/>
        <v>-1</v>
      </c>
    </row>
    <row r="252" ht="38.1" customHeight="1" spans="1:5">
      <c r="A252" s="58" t="s">
        <v>1200</v>
      </c>
      <c r="B252" s="56" t="s">
        <v>1201</v>
      </c>
      <c r="C252" s="57">
        <v>246653</v>
      </c>
      <c r="D252" s="57"/>
      <c r="E252" s="55">
        <f t="shared" si="3"/>
        <v>-1</v>
      </c>
    </row>
    <row r="253" ht="38.1" customHeight="1" spans="1:5">
      <c r="A253" s="58" t="s">
        <v>1202</v>
      </c>
      <c r="B253" s="53" t="s">
        <v>1203</v>
      </c>
      <c r="C253" s="54"/>
      <c r="D253" s="54"/>
      <c r="E253" s="55"/>
    </row>
    <row r="254" ht="38.1" customHeight="1" spans="1:5">
      <c r="A254" s="58" t="s">
        <v>1204</v>
      </c>
      <c r="B254" s="56" t="s">
        <v>1205</v>
      </c>
      <c r="C254" s="57">
        <v>0</v>
      </c>
      <c r="D254" s="57"/>
      <c r="E254" s="55" t="str">
        <f t="shared" si="3"/>
        <v/>
      </c>
    </row>
    <row r="255" ht="38.1" customHeight="1" spans="1:5">
      <c r="A255" s="58" t="s">
        <v>1206</v>
      </c>
      <c r="B255" s="56" t="s">
        <v>1207</v>
      </c>
      <c r="C255" s="57">
        <v>0</v>
      </c>
      <c r="D255" s="57"/>
      <c r="E255" s="55" t="str">
        <f t="shared" si="3"/>
        <v/>
      </c>
    </row>
    <row r="256" ht="38.1" customHeight="1" spans="1:5">
      <c r="A256" s="58" t="s">
        <v>1208</v>
      </c>
      <c r="B256" s="56" t="s">
        <v>1209</v>
      </c>
      <c r="C256" s="57">
        <v>0</v>
      </c>
      <c r="D256" s="57"/>
      <c r="E256" s="55" t="str">
        <f t="shared" si="3"/>
        <v/>
      </c>
    </row>
    <row r="257" ht="38.1" customHeight="1" spans="1:5">
      <c r="A257" s="58" t="s">
        <v>1210</v>
      </c>
      <c r="B257" s="56" t="s">
        <v>1211</v>
      </c>
      <c r="C257" s="57">
        <v>0</v>
      </c>
      <c r="D257" s="57"/>
      <c r="E257" s="55" t="str">
        <f t="shared" si="3"/>
        <v/>
      </c>
    </row>
    <row r="258" ht="38.1" customHeight="1" spans="1:5">
      <c r="A258" s="58" t="s">
        <v>1212</v>
      </c>
      <c r="B258" s="56" t="s">
        <v>1213</v>
      </c>
      <c r="C258" s="57">
        <v>34882</v>
      </c>
      <c r="D258" s="57"/>
      <c r="E258" s="55">
        <f t="shared" si="3"/>
        <v>-1</v>
      </c>
    </row>
    <row r="259" ht="38.1" customHeight="1" spans="1:5">
      <c r="A259" s="58" t="s">
        <v>1214</v>
      </c>
      <c r="B259" s="56" t="s">
        <v>1215</v>
      </c>
      <c r="C259" s="57">
        <v>30436</v>
      </c>
      <c r="D259" s="57"/>
      <c r="E259" s="55">
        <f t="shared" si="3"/>
        <v>-1</v>
      </c>
    </row>
    <row r="260" ht="38.1" customHeight="1" spans="1:5">
      <c r="A260" s="48"/>
      <c r="B260" s="49"/>
      <c r="C260" s="60"/>
      <c r="D260" s="60"/>
      <c r="E260" s="61"/>
    </row>
    <row r="261" ht="38.1" customHeight="1" spans="1:5">
      <c r="A261" s="62"/>
      <c r="B261" s="63" t="s">
        <v>1216</v>
      </c>
      <c r="C261" s="50">
        <f>SUBTOTAL(9,C4,C20,C32,C43,C98,C122,C174,C178,C204:C221,C239)</f>
        <v>1006608</v>
      </c>
      <c r="D261" s="50">
        <f>SUBTOTAL(9,D4,D20,D32,D43,D98,D122,D174,D178,D204:D221,D239)</f>
        <v>1439114</v>
      </c>
      <c r="E261" s="55">
        <f>(D261/C261)-1</f>
        <v>0.43</v>
      </c>
    </row>
    <row r="262" ht="38.1" customHeight="1" spans="1:5">
      <c r="A262" s="64" t="s">
        <v>1217</v>
      </c>
      <c r="B262" s="65" t="s">
        <v>1218</v>
      </c>
      <c r="C262" s="66">
        <v>0</v>
      </c>
      <c r="D262" s="66">
        <v>1230</v>
      </c>
      <c r="E262" s="55" t="e">
        <f>(D262/C262)-1</f>
        <v>#DIV/0!</v>
      </c>
    </row>
    <row r="263" ht="38.1" customHeight="1" spans="1:5">
      <c r="A263" s="64" t="s">
        <v>1219</v>
      </c>
      <c r="B263" s="67" t="s">
        <v>1220</v>
      </c>
      <c r="C263" s="66">
        <f>SUM(C264:C265)</f>
        <v>0</v>
      </c>
      <c r="D263" s="66">
        <f>SUM(D264:D265)</f>
        <v>0</v>
      </c>
      <c r="E263" s="61"/>
    </row>
    <row r="264" ht="38.1" customHeight="1" spans="1:5">
      <c r="A264" s="68" t="s">
        <v>1221</v>
      </c>
      <c r="B264" s="69" t="s">
        <v>1222</v>
      </c>
      <c r="C264" s="70"/>
      <c r="D264" s="71"/>
      <c r="E264" s="72"/>
    </row>
    <row r="265" ht="38.1" customHeight="1" spans="1:5">
      <c r="A265" s="68" t="s">
        <v>1223</v>
      </c>
      <c r="B265" s="69" t="s">
        <v>1224</v>
      </c>
      <c r="C265" s="70"/>
      <c r="D265" s="71"/>
      <c r="E265" s="72"/>
    </row>
    <row r="266" ht="38.1" customHeight="1" spans="1:5">
      <c r="A266" s="68"/>
      <c r="B266" s="69" t="s">
        <v>1225</v>
      </c>
      <c r="C266" s="70"/>
      <c r="D266" s="71">
        <v>230</v>
      </c>
      <c r="E266" s="55" t="e">
        <f>(D266/C266)-1</f>
        <v>#DIV/0!</v>
      </c>
    </row>
    <row r="267" ht="38.1" customHeight="1" spans="1:5">
      <c r="A267" s="73" t="s">
        <v>1226</v>
      </c>
      <c r="B267" s="74" t="s">
        <v>1227</v>
      </c>
      <c r="C267" s="75"/>
      <c r="D267" s="76">
        <v>1000</v>
      </c>
      <c r="E267" s="55" t="e">
        <f>(D267/C267)-1</f>
        <v>#DIV/0!</v>
      </c>
    </row>
    <row r="268" ht="38.1" customHeight="1" spans="1:5">
      <c r="A268" s="73" t="s">
        <v>1228</v>
      </c>
      <c r="B268" s="74" t="s">
        <v>1229</v>
      </c>
      <c r="C268" s="75"/>
      <c r="D268" s="76"/>
      <c r="E268" s="77"/>
    </row>
    <row r="269" ht="38.1" customHeight="1" spans="1:5">
      <c r="A269" s="73" t="s">
        <v>1230</v>
      </c>
      <c r="B269" s="78" t="s">
        <v>1231</v>
      </c>
      <c r="C269" s="66">
        <v>0</v>
      </c>
      <c r="D269" s="79">
        <v>0</v>
      </c>
      <c r="E269" s="77"/>
    </row>
    <row r="270" ht="38.1" customHeight="1" spans="1:5">
      <c r="A270" s="80"/>
      <c r="B270" s="81" t="s">
        <v>1232</v>
      </c>
      <c r="C270" s="66">
        <v>12267</v>
      </c>
      <c r="D270" s="79">
        <v>11623</v>
      </c>
      <c r="E270" s="55">
        <f>(D270/C270)-1</f>
        <v>-0.052</v>
      </c>
    </row>
    <row r="271" spans="3:3">
      <c r="C271" s="82"/>
    </row>
    <row r="273" spans="3:3">
      <c r="C273" s="82"/>
    </row>
    <row r="275" spans="3:3">
      <c r="C275" s="82"/>
    </row>
    <row r="276" spans="3:3">
      <c r="C276" s="82"/>
    </row>
    <row r="278" spans="3:3">
      <c r="C278" s="82"/>
    </row>
    <row r="279" spans="3:3">
      <c r="C279" s="82"/>
    </row>
    <row r="280" spans="3:3">
      <c r="C280" s="82"/>
    </row>
    <row r="281" spans="3:3">
      <c r="C281" s="82"/>
    </row>
    <row r="283" spans="3:3">
      <c r="C283" s="82"/>
    </row>
  </sheetData>
  <autoFilter xmlns:etc="http://www.wps.cn/officeDocument/2017/etCustomData" ref="A3:E270" etc:filterBottomFollowUsedRange="0">
    <extLst/>
  </autoFilter>
  <mergeCells count="1">
    <mergeCell ref="B1:E1"/>
  </mergeCells>
  <conditionalFormatting sqref="B269">
    <cfRule type="expression" dxfId="1" priority="3" stopIfTrue="1">
      <formula>"len($A:$A)=3"</formula>
    </cfRule>
  </conditionalFormatting>
  <conditionalFormatting sqref="C269">
    <cfRule type="expression" dxfId="1" priority="2" stopIfTrue="1">
      <formula>"len($A:$A)=3"</formula>
    </cfRule>
  </conditionalFormatting>
  <conditionalFormatting sqref="D269">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workbookViewId="0">
      <selection activeCell="D27" sqref="D27"/>
    </sheetView>
  </sheetViews>
  <sheetFormatPr defaultColWidth="10" defaultRowHeight="13.5" outlineLevelCol="6"/>
  <cols>
    <col min="1" max="1" width="24.625" style="3" customWidth="1"/>
    <col min="2" max="7" width="15.625" style="3" customWidth="1"/>
    <col min="8" max="8" width="9.75" style="3" customWidth="1"/>
    <col min="9" max="16384" width="10" style="3"/>
  </cols>
  <sheetData>
    <row r="1" ht="30" customHeight="1" spans="1:1">
      <c r="A1" s="17"/>
    </row>
    <row r="2" ht="28.7" customHeight="1" spans="1:7">
      <c r="A2" s="33" t="s">
        <v>1233</v>
      </c>
      <c r="B2" s="33"/>
      <c r="C2" s="33"/>
      <c r="D2" s="33"/>
      <c r="E2" s="33"/>
      <c r="F2" s="33"/>
      <c r="G2" s="33"/>
    </row>
    <row r="3" ht="23.1" customHeight="1" spans="1:7">
      <c r="A3" s="25"/>
      <c r="B3" s="25"/>
      <c r="F3" s="26" t="s">
        <v>1234</v>
      </c>
      <c r="G3" s="26"/>
    </row>
    <row r="4" ht="30" customHeight="1" spans="1:7">
      <c r="A4" s="27" t="s">
        <v>1235</v>
      </c>
      <c r="B4" s="27" t="s">
        <v>1236</v>
      </c>
      <c r="C4" s="27"/>
      <c r="D4" s="27"/>
      <c r="E4" s="27" t="s">
        <v>1237</v>
      </c>
      <c r="F4" s="27"/>
      <c r="G4" s="27"/>
    </row>
    <row r="5" ht="30" customHeight="1" spans="1:7">
      <c r="A5" s="27"/>
      <c r="B5" s="34"/>
      <c r="C5" s="27" t="s">
        <v>1238</v>
      </c>
      <c r="D5" s="27" t="s">
        <v>1239</v>
      </c>
      <c r="E5" s="34"/>
      <c r="F5" s="27" t="s">
        <v>1238</v>
      </c>
      <c r="G5" s="27" t="s">
        <v>1239</v>
      </c>
    </row>
    <row r="6" ht="30" customHeight="1" spans="1:7">
      <c r="A6" s="27" t="s">
        <v>1240</v>
      </c>
      <c r="B6" s="27" t="s">
        <v>1241</v>
      </c>
      <c r="C6" s="27" t="s">
        <v>1242</v>
      </c>
      <c r="D6" s="27" t="s">
        <v>1243</v>
      </c>
      <c r="E6" s="27" t="s">
        <v>1244</v>
      </c>
      <c r="F6" s="27" t="s">
        <v>1245</v>
      </c>
      <c r="G6" s="27" t="s">
        <v>1246</v>
      </c>
    </row>
    <row r="7" ht="30" customHeight="1" spans="1:7">
      <c r="A7" s="30" t="s">
        <v>1247</v>
      </c>
      <c r="B7" s="34"/>
      <c r="C7" s="34"/>
      <c r="D7" s="34"/>
      <c r="E7" s="34"/>
      <c r="F7" s="34"/>
      <c r="G7" s="34"/>
    </row>
    <row r="8" ht="30" customHeight="1" spans="1:7">
      <c r="A8" s="30" t="s">
        <v>1248</v>
      </c>
      <c r="B8" s="34"/>
      <c r="C8" s="34"/>
      <c r="D8" s="34"/>
      <c r="E8" s="34"/>
      <c r="F8" s="34"/>
      <c r="G8" s="34"/>
    </row>
    <row r="9" ht="44.1" customHeight="1" spans="1:7">
      <c r="A9" s="35" t="s">
        <v>1249</v>
      </c>
      <c r="B9" s="34"/>
      <c r="C9" s="34"/>
      <c r="D9" s="34"/>
      <c r="E9" s="34"/>
      <c r="F9" s="34"/>
      <c r="G9" s="34"/>
    </row>
    <row r="10" ht="30" customHeight="1" spans="1:7">
      <c r="A10" s="35" t="s">
        <v>1250</v>
      </c>
      <c r="B10" s="34"/>
      <c r="C10" s="34"/>
      <c r="D10" s="34"/>
      <c r="E10" s="34"/>
      <c r="F10" s="34"/>
      <c r="G10" s="34"/>
    </row>
    <row r="11" ht="30" customHeight="1" spans="1:7">
      <c r="A11" s="35" t="s">
        <v>1251</v>
      </c>
      <c r="B11" s="34">
        <f>SUM(C11:D11)</f>
        <v>10.362</v>
      </c>
      <c r="C11" s="34">
        <v>6.262</v>
      </c>
      <c r="D11" s="34">
        <v>4.1</v>
      </c>
      <c r="E11" s="34">
        <f>SUM(F11:G11)</f>
        <v>8.1025</v>
      </c>
      <c r="F11" s="34">
        <v>4.0025</v>
      </c>
      <c r="G11" s="34">
        <v>4.1</v>
      </c>
    </row>
    <row r="12" ht="30" customHeight="1" spans="1:7">
      <c r="A12" s="35" t="s">
        <v>1252</v>
      </c>
      <c r="B12" s="34"/>
      <c r="C12" s="34"/>
      <c r="D12" s="34"/>
      <c r="E12" s="34"/>
      <c r="F12" s="34"/>
      <c r="G12" s="34"/>
    </row>
    <row r="13" ht="30" hidden="1" customHeight="1" spans="1:7">
      <c r="A13" s="35" t="s">
        <v>1253</v>
      </c>
      <c r="B13" s="34"/>
      <c r="C13" s="34"/>
      <c r="D13" s="34"/>
      <c r="E13" s="34"/>
      <c r="F13" s="34"/>
      <c r="G13" s="34"/>
    </row>
    <row r="14" ht="30" hidden="1" customHeight="1" spans="1:7">
      <c r="A14" s="35" t="s">
        <v>1254</v>
      </c>
      <c r="B14" s="34"/>
      <c r="C14" s="34"/>
      <c r="D14" s="34"/>
      <c r="E14" s="34"/>
      <c r="F14" s="34"/>
      <c r="G14" s="34"/>
    </row>
    <row r="15" ht="30" hidden="1" customHeight="1" spans="1:7">
      <c r="A15" s="35" t="s">
        <v>1255</v>
      </c>
      <c r="B15" s="34"/>
      <c r="C15" s="34"/>
      <c r="D15" s="34"/>
      <c r="E15" s="34"/>
      <c r="F15" s="34"/>
      <c r="G15" s="34"/>
    </row>
    <row r="16" ht="30" hidden="1" customHeight="1" spans="1:7">
      <c r="A16" s="35" t="s">
        <v>1256</v>
      </c>
      <c r="B16" s="34"/>
      <c r="C16" s="34"/>
      <c r="D16" s="34"/>
      <c r="E16" s="34"/>
      <c r="F16" s="34"/>
      <c r="G16" s="34"/>
    </row>
    <row r="17" ht="30" hidden="1" customHeight="1" spans="1:7">
      <c r="A17" s="35" t="s">
        <v>1257</v>
      </c>
      <c r="B17" s="34"/>
      <c r="C17" s="34"/>
      <c r="D17" s="34"/>
      <c r="E17" s="34"/>
      <c r="F17" s="34"/>
      <c r="G17" s="34"/>
    </row>
    <row r="18" ht="30" hidden="1" customHeight="1" spans="1:7">
      <c r="A18" s="35" t="s">
        <v>1258</v>
      </c>
      <c r="B18" s="34"/>
      <c r="C18" s="34"/>
      <c r="D18" s="34"/>
      <c r="E18" s="34"/>
      <c r="F18" s="34"/>
      <c r="G18" s="34"/>
    </row>
    <row r="19" s="2" customFormat="1" ht="24.95" customHeight="1" spans="1:7">
      <c r="A19" s="16" t="s">
        <v>1259</v>
      </c>
      <c r="B19" s="16"/>
      <c r="C19" s="16"/>
      <c r="D19" s="16"/>
      <c r="E19" s="16"/>
      <c r="F19" s="16"/>
      <c r="G19" s="16"/>
    </row>
    <row r="20" s="2" customFormat="1" ht="24.95" customHeight="1" spans="1:7">
      <c r="A20" s="16" t="s">
        <v>1260</v>
      </c>
      <c r="B20" s="16"/>
      <c r="C20" s="16"/>
      <c r="D20" s="16"/>
      <c r="E20" s="16"/>
      <c r="F20" s="16"/>
      <c r="G20" s="16"/>
    </row>
    <row r="21" ht="18" customHeight="1" spans="1:7">
      <c r="A21" s="17"/>
      <c r="B21" s="17"/>
      <c r="C21" s="17"/>
      <c r="D21" s="17"/>
      <c r="E21" s="17"/>
      <c r="F21" s="17"/>
      <c r="G21" s="17"/>
    </row>
    <row r="22" ht="18" customHeight="1" spans="1:7">
      <c r="A22" s="17"/>
      <c r="B22" s="17"/>
      <c r="C22" s="17"/>
      <c r="D22" s="17"/>
      <c r="E22" s="17"/>
      <c r="F22" s="17"/>
      <c r="G22" s="17"/>
    </row>
    <row r="23" ht="18" customHeight="1" spans="1:7">
      <c r="A23" s="17"/>
      <c r="B23" s="17"/>
      <c r="C23" s="17"/>
      <c r="D23" s="17"/>
      <c r="E23" s="17"/>
      <c r="F23" s="17"/>
      <c r="G23" s="17"/>
    </row>
    <row r="24" ht="18" customHeight="1" spans="1:7">
      <c r="A24" s="17"/>
      <c r="B24" s="17"/>
      <c r="C24" s="17"/>
      <c r="D24" s="17"/>
      <c r="E24" s="17"/>
      <c r="F24" s="17"/>
      <c r="G24" s="17"/>
    </row>
    <row r="25" ht="14.1" customHeight="1" spans="1:7">
      <c r="A25" s="17"/>
      <c r="B25" s="17"/>
      <c r="C25" s="17"/>
      <c r="D25" s="17"/>
      <c r="E25" s="17"/>
      <c r="F25" s="17"/>
      <c r="G25" s="17"/>
    </row>
    <row r="26" ht="33" customHeight="1" spans="1:7">
      <c r="A26" s="25"/>
      <c r="B26" s="25"/>
      <c r="C26" s="25"/>
      <c r="D26" s="25"/>
      <c r="E26" s="25"/>
      <c r="F26" s="25"/>
      <c r="G26" s="25"/>
    </row>
  </sheetData>
  <mergeCells count="7">
    <mergeCell ref="A2:G2"/>
    <mergeCell ref="F3:G3"/>
    <mergeCell ref="B4:D4"/>
    <mergeCell ref="E4:G4"/>
    <mergeCell ref="A19:G19"/>
    <mergeCell ref="A20:G20"/>
    <mergeCell ref="A4:A5"/>
  </mergeCells>
  <printOptions horizontalCentered="1"/>
  <pageMargins left="0.707638888888889" right="0.707638888888889" top="0.629166666666667" bottom="0.751388888888889" header="0.30625" footer="0.30625"/>
  <pageSetup paperSize="9" fitToHeight="200" orientation="landscape"/>
  <headerFooter>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C12" sqref="C12"/>
    </sheetView>
  </sheetViews>
  <sheetFormatPr defaultColWidth="10" defaultRowHeight="13.5" outlineLevelCol="6"/>
  <cols>
    <col min="1" max="1" width="62.25" style="3" customWidth="1"/>
    <col min="2" max="3" width="28.625" style="3" customWidth="1"/>
    <col min="4" max="4" width="9.75" style="3" customWidth="1"/>
    <col min="5" max="16384" width="10" style="3"/>
  </cols>
  <sheetData>
    <row r="1" ht="23.1" customHeight="1"/>
    <row r="2" ht="14.25" customHeight="1" spans="1:1">
      <c r="A2" s="17"/>
    </row>
    <row r="3" ht="28.7" customHeight="1" spans="1:3">
      <c r="A3" s="6" t="s">
        <v>1261</v>
      </c>
      <c r="B3" s="6"/>
      <c r="C3" s="6"/>
    </row>
    <row r="4" ht="27" customHeight="1" spans="1:3">
      <c r="A4" s="25"/>
      <c r="B4" s="25"/>
      <c r="C4" s="26" t="s">
        <v>1234</v>
      </c>
    </row>
    <row r="5" s="23" customFormat="1" ht="24" customHeight="1" spans="1:3">
      <c r="A5" s="27" t="s">
        <v>1262</v>
      </c>
      <c r="B5" s="27" t="s">
        <v>1263</v>
      </c>
      <c r="C5" s="27" t="s">
        <v>1264</v>
      </c>
    </row>
    <row r="6" s="23" customFormat="1" ht="32.1" customHeight="1" spans="1:3">
      <c r="A6" s="28" t="s">
        <v>1265</v>
      </c>
      <c r="B6" s="29"/>
      <c r="C6" s="29" t="s">
        <v>1266</v>
      </c>
    </row>
    <row r="7" s="23" customFormat="1" ht="32.1" customHeight="1" spans="1:3">
      <c r="A7" s="28" t="s">
        <v>1267</v>
      </c>
      <c r="B7" s="29"/>
      <c r="C7" s="29" t="s">
        <v>1268</v>
      </c>
    </row>
    <row r="8" s="23" customFormat="1" ht="32.1" customHeight="1" spans="1:3">
      <c r="A8" s="28" t="s">
        <v>1269</v>
      </c>
      <c r="B8" s="29"/>
      <c r="C8" s="29" t="s">
        <v>1270</v>
      </c>
    </row>
    <row r="9" s="23" customFormat="1" ht="30" customHeight="1" spans="1:3">
      <c r="A9" s="30" t="s">
        <v>1271</v>
      </c>
      <c r="B9" s="29"/>
      <c r="C9" s="29" t="s">
        <v>1270</v>
      </c>
    </row>
    <row r="10" s="23" customFormat="1" ht="32.1" customHeight="1" spans="1:3">
      <c r="A10" s="30" t="s">
        <v>1272</v>
      </c>
      <c r="B10" s="29"/>
      <c r="C10" s="29"/>
    </row>
    <row r="11" s="23" customFormat="1" ht="32.1" customHeight="1" spans="1:3">
      <c r="A11" s="28" t="s">
        <v>1273</v>
      </c>
      <c r="B11" s="29"/>
      <c r="C11" s="29"/>
    </row>
    <row r="12" s="23" customFormat="1" ht="32.1" customHeight="1" spans="1:3">
      <c r="A12" s="28" t="s">
        <v>1274</v>
      </c>
      <c r="B12" s="29"/>
      <c r="C12" s="29"/>
    </row>
    <row r="13" s="23" customFormat="1" ht="32.1" customHeight="1" spans="1:3">
      <c r="A13" s="28" t="s">
        <v>1275</v>
      </c>
      <c r="B13" s="29"/>
      <c r="C13" s="29"/>
    </row>
    <row r="14" s="23" customFormat="1" ht="32.1" customHeight="1" spans="1:3">
      <c r="A14" s="28" t="s">
        <v>1276</v>
      </c>
      <c r="B14" s="29"/>
      <c r="C14" s="13" t="s">
        <v>1268</v>
      </c>
    </row>
    <row r="15" s="24" customFormat="1" ht="69" customHeight="1" spans="1:7">
      <c r="A15" s="31" t="s">
        <v>1277</v>
      </c>
      <c r="B15" s="31"/>
      <c r="C15" s="31"/>
      <c r="D15" s="32"/>
      <c r="E15" s="32"/>
      <c r="F15" s="32"/>
      <c r="G15" s="32"/>
    </row>
    <row r="16" spans="1:3">
      <c r="A16" s="25"/>
      <c r="B16" s="25"/>
      <c r="C16" s="25"/>
    </row>
  </sheetData>
  <mergeCells count="2">
    <mergeCell ref="A3:C3"/>
    <mergeCell ref="A15:C15"/>
  </mergeCells>
  <printOptions horizontalCentered="1"/>
  <pageMargins left="0.707638888888889" right="0.707638888888889" top="0.751388888888889" bottom="0.751388888888889" header="0.30625" footer="0.30625"/>
  <pageSetup paperSize="9" fitToHeight="200" orientation="landscape"/>
  <headerFooter>
    <oddFooter>&amp;C&amp;16-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A3" sqref="A3:C3"/>
    </sheetView>
  </sheetViews>
  <sheetFormatPr defaultColWidth="10" defaultRowHeight="13.5" outlineLevelCol="2"/>
  <cols>
    <col min="1" max="1" width="59.375" style="3" customWidth="1"/>
    <col min="2" max="3" width="25.625" style="3" customWidth="1"/>
    <col min="4" max="4" width="9.75" style="3" customWidth="1"/>
    <col min="5" max="16384" width="10" style="3"/>
  </cols>
  <sheetData>
    <row r="1" ht="24" customHeight="1"/>
    <row r="2" ht="14.25" customHeight="1" spans="1:1">
      <c r="A2" s="17"/>
    </row>
    <row r="3" ht="28.7" customHeight="1" spans="1:3">
      <c r="A3" s="5" t="s">
        <v>1278</v>
      </c>
      <c r="B3" s="6"/>
      <c r="C3" s="6"/>
    </row>
    <row r="4" s="1" customFormat="1" ht="24.95" customHeight="1" spans="1:3">
      <c r="A4" s="18"/>
      <c r="B4" s="18"/>
      <c r="C4" s="7" t="s">
        <v>1234</v>
      </c>
    </row>
    <row r="5" s="1" customFormat="1" ht="32.1" customHeight="1" spans="1:3">
      <c r="A5" s="8" t="s">
        <v>1262</v>
      </c>
      <c r="B5" s="8" t="s">
        <v>1263</v>
      </c>
      <c r="C5" s="8" t="s">
        <v>1264</v>
      </c>
    </row>
    <row r="6" s="1" customFormat="1" ht="32.1" customHeight="1" spans="1:3">
      <c r="A6" s="19" t="s">
        <v>1279</v>
      </c>
      <c r="B6" s="20"/>
      <c r="C6" s="20">
        <v>4.1</v>
      </c>
    </row>
    <row r="7" s="1" customFormat="1" ht="32.1" customHeight="1" spans="1:3">
      <c r="A7" s="19" t="s">
        <v>1280</v>
      </c>
      <c r="B7" s="20"/>
      <c r="C7" s="20">
        <v>4.1</v>
      </c>
    </row>
    <row r="8" s="1" customFormat="1" ht="32.1" customHeight="1" spans="1:3">
      <c r="A8" s="19" t="s">
        <v>1281</v>
      </c>
      <c r="B8" s="20"/>
      <c r="C8" s="20"/>
    </row>
    <row r="9" s="1" customFormat="1" ht="32.1" customHeight="1" spans="1:3">
      <c r="A9" s="19" t="s">
        <v>1282</v>
      </c>
      <c r="B9" s="20"/>
      <c r="C9" s="20"/>
    </row>
    <row r="10" s="1" customFormat="1" ht="32.1" customHeight="1" spans="1:3">
      <c r="A10" s="19" t="s">
        <v>1283</v>
      </c>
      <c r="B10" s="20"/>
      <c r="C10" s="20">
        <v>4.1</v>
      </c>
    </row>
    <row r="11" s="1" customFormat="1" ht="32.1" customHeight="1" spans="1:3">
      <c r="A11" s="19" t="s">
        <v>1284</v>
      </c>
      <c r="B11" s="20"/>
      <c r="C11" s="20"/>
    </row>
    <row r="12" s="1" customFormat="1" ht="32.1" customHeight="1" spans="1:3">
      <c r="A12" s="19" t="s">
        <v>1285</v>
      </c>
      <c r="B12" s="20"/>
      <c r="C12" s="20">
        <v>4.1</v>
      </c>
    </row>
    <row r="13" s="2" customFormat="1" ht="65.1" customHeight="1" spans="1:3">
      <c r="A13" s="21" t="s">
        <v>1286</v>
      </c>
      <c r="B13" s="21"/>
      <c r="C13" s="21"/>
    </row>
    <row r="14" ht="30.95" customHeight="1" spans="1:3">
      <c r="A14" s="22"/>
      <c r="B14" s="22"/>
      <c r="C14" s="22"/>
    </row>
  </sheetData>
  <mergeCells count="3">
    <mergeCell ref="A3:C3"/>
    <mergeCell ref="A13:C13"/>
    <mergeCell ref="A14:C14"/>
  </mergeCells>
  <printOptions horizontalCentered="1"/>
  <pageMargins left="0.707638888888889" right="0.707638888888889" top="0.751388888888889" bottom="0.751388888888889" header="0.30625" footer="0.30625"/>
  <pageSetup paperSize="9" fitToHeight="200" orientation="landscape"/>
  <headerFooter>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10</vt:i4>
      </vt:variant>
    </vt:vector>
  </HeadingPairs>
  <TitlesOfParts>
    <vt:vector size="10" baseType="lpstr">
      <vt:lpstr>1-1边合区一般公共预算收入情况表</vt:lpstr>
      <vt:lpstr>1-2临沧边合区一般公共预算支出情况表（公开到项级）</vt:lpstr>
      <vt:lpstr>1-3临沧边合区一般公共预算基本支出情况表（公开到款级）</vt:lpstr>
      <vt:lpstr>1-42023年临沧边合区“三公”经费预算财政拨款情况统计表</vt:lpstr>
      <vt:lpstr>2-1临沧边合区政府性基金预算收入情况表</vt:lpstr>
      <vt:lpstr>2-2临沧边合区政府性基金预算支出情况表</vt:lpstr>
      <vt:lpstr>3-1   2022年地方政府债务限额及余额预算情况表</vt:lpstr>
      <vt:lpstr>3-2  2022年地方政府一般债务余额情况表</vt:lpstr>
      <vt:lpstr>3-3本级2022年地方政府专项债务余额情况表（本级）</vt:lpstr>
      <vt:lpstr>3-4地方政府债券发行及还本付息情况表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Administrator</cp:lastModifiedBy>
  <dcterms:created xsi:type="dcterms:W3CDTF">2006-09-16T00:00:00Z</dcterms:created>
  <cp:lastPrinted>2023-04-21T03:09:00Z</cp:lastPrinted>
  <dcterms:modified xsi:type="dcterms:W3CDTF">2024-10-14T01:43:24Z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3FFFCA205EB944F4B5AF2AFC89F790C3</vt:lpwstr>
  </property>
</Properties>
</file>